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165" yWindow="-105" windowWidth="12705" windowHeight="9090"/>
  </bookViews>
  <sheets>
    <sheet name="ESTADISTICAS 2020" sheetId="1" r:id="rId1"/>
  </sheets>
  <calcPr calcId="145621"/>
</workbook>
</file>

<file path=xl/calcChain.xml><?xml version="1.0" encoding="utf-8"?>
<calcChain xmlns="http://schemas.openxmlformats.org/spreadsheetml/2006/main">
  <c r="BS40" i="1" l="1"/>
  <c r="BS29" i="1"/>
  <c r="BS14" i="1"/>
  <c r="BS2" i="1"/>
  <c r="BR40" i="1" l="1"/>
  <c r="BR29" i="1"/>
  <c r="BR14" i="1"/>
  <c r="BR2" i="1"/>
  <c r="BI14" i="1" l="1"/>
  <c r="BG54" i="1"/>
  <c r="BG53" i="1"/>
  <c r="BG52" i="1"/>
  <c r="BG51" i="1"/>
  <c r="BG50" i="1"/>
  <c r="BG49" i="1"/>
  <c r="BG48" i="1"/>
  <c r="BG47" i="1"/>
  <c r="BG46" i="1"/>
  <c r="BG45" i="1"/>
  <c r="AS54" i="1"/>
  <c r="AS53" i="1"/>
  <c r="AS52" i="1"/>
  <c r="AS51" i="1"/>
  <c r="AS50" i="1"/>
  <c r="AS49" i="1"/>
  <c r="AS48" i="1"/>
  <c r="AS47" i="1"/>
  <c r="AS46" i="1"/>
  <c r="AS45" i="1"/>
  <c r="AE54" i="1"/>
  <c r="AE53" i="1"/>
  <c r="AE52" i="1"/>
  <c r="AE51" i="1"/>
  <c r="AE50" i="1"/>
  <c r="AE49" i="1"/>
  <c r="AE48" i="1"/>
  <c r="AE47" i="1"/>
  <c r="AE46" i="1"/>
  <c r="AE45" i="1"/>
  <c r="R54" i="1"/>
  <c r="R53" i="1"/>
  <c r="R52" i="1"/>
  <c r="R51" i="1"/>
  <c r="R50" i="1"/>
  <c r="R49" i="1"/>
  <c r="R48" i="1"/>
  <c r="R47" i="1"/>
  <c r="R46" i="1"/>
  <c r="R45" i="1"/>
  <c r="E54" i="1"/>
  <c r="E53" i="1"/>
  <c r="E52" i="1"/>
  <c r="E51" i="1"/>
  <c r="E50" i="1"/>
  <c r="E49" i="1"/>
  <c r="E48" i="1"/>
  <c r="E47" i="1"/>
  <c r="E46" i="1"/>
  <c r="E45" i="1"/>
  <c r="R40" i="1"/>
  <c r="R41" i="1"/>
  <c r="E41" i="1"/>
  <c r="BG10" i="1"/>
  <c r="BG9" i="1"/>
  <c r="BG8" i="1"/>
  <c r="BG7" i="1"/>
  <c r="BG6" i="1"/>
  <c r="BG5" i="1"/>
  <c r="BG4" i="1"/>
  <c r="BG3" i="1"/>
  <c r="AS11" i="1"/>
  <c r="AS10" i="1"/>
  <c r="AS9" i="1"/>
  <c r="AS8" i="1"/>
  <c r="AS7" i="1"/>
  <c r="AS6" i="1"/>
  <c r="AS5" i="1"/>
  <c r="AS4" i="1"/>
  <c r="AE11" i="1"/>
  <c r="AE10" i="1"/>
  <c r="AE9" i="1"/>
  <c r="AE8" i="1"/>
  <c r="AE7" i="1"/>
  <c r="AE6" i="1"/>
  <c r="AE5" i="1"/>
  <c r="AE4" i="1"/>
  <c r="R11" i="1"/>
  <c r="R10" i="1"/>
  <c r="R9" i="1"/>
  <c r="R8" i="1"/>
  <c r="R7" i="1"/>
  <c r="R6" i="1"/>
  <c r="R5" i="1"/>
  <c r="R4" i="1"/>
  <c r="E11" i="1"/>
  <c r="E10" i="1"/>
  <c r="E9" i="1"/>
  <c r="E8" i="1"/>
  <c r="E7" i="1"/>
  <c r="E2" i="1"/>
  <c r="BG14" i="1"/>
  <c r="AS14" i="1"/>
  <c r="AE14" i="1"/>
  <c r="BQ40" i="1" l="1"/>
  <c r="BQ29" i="1"/>
  <c r="BQ14" i="1"/>
  <c r="BQ2" i="1"/>
  <c r="BP2" i="1" l="1"/>
  <c r="BO2" i="1" l="1"/>
  <c r="BN2" i="1"/>
  <c r="BP40" i="1" l="1"/>
  <c r="BP29" i="1"/>
  <c r="BP14" i="1"/>
  <c r="BO40" i="1"/>
  <c r="BO29" i="1"/>
  <c r="BO14" i="1"/>
  <c r="BI2" i="1" l="1"/>
  <c r="BN40" i="1"/>
  <c r="BM40" i="1"/>
  <c r="BL40" i="1"/>
  <c r="BK40" i="1"/>
  <c r="BJ40" i="1"/>
  <c r="BI40" i="1"/>
  <c r="BN29" i="1"/>
  <c r="BM29" i="1"/>
  <c r="BL29" i="1"/>
  <c r="BK29" i="1"/>
  <c r="BJ29" i="1"/>
  <c r="BI29" i="1"/>
  <c r="BN14" i="1"/>
  <c r="BM14" i="1"/>
  <c r="BL14" i="1"/>
  <c r="BK14" i="1"/>
  <c r="BJ14" i="1"/>
  <c r="BM2" i="1"/>
  <c r="BL2" i="1"/>
  <c r="BK2" i="1"/>
  <c r="BJ2" i="1"/>
  <c r="BH54" i="1"/>
  <c r="AF54" i="1"/>
  <c r="AF53" i="1"/>
  <c r="AF52" i="1"/>
  <c r="AT51" i="1"/>
  <c r="AF51" i="1"/>
  <c r="AF49" i="1"/>
  <c r="BH48" i="1"/>
  <c r="AF48" i="1"/>
  <c r="AF47" i="1"/>
  <c r="AF46" i="1"/>
  <c r="AT45" i="1"/>
  <c r="AF45" i="1"/>
  <c r="BG44" i="1"/>
  <c r="AS44" i="1"/>
  <c r="AE44" i="1"/>
  <c r="AF44" i="1" s="1"/>
  <c r="R44" i="1"/>
  <c r="E44" i="1"/>
  <c r="BG41" i="1"/>
  <c r="AS41" i="1"/>
  <c r="AT41" i="1" s="1"/>
  <c r="AE41" i="1"/>
  <c r="AF41" i="1" s="1"/>
  <c r="E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D40" i="1"/>
  <c r="AC40" i="1"/>
  <c r="AB40" i="1"/>
  <c r="AA40" i="1"/>
  <c r="Z40" i="1"/>
  <c r="Y40" i="1"/>
  <c r="X40" i="1"/>
  <c r="W40" i="1"/>
  <c r="V40" i="1"/>
  <c r="U40" i="1"/>
  <c r="T40" i="1"/>
  <c r="S40" i="1"/>
  <c r="Q40" i="1"/>
  <c r="P40" i="1"/>
  <c r="O40" i="1"/>
  <c r="N40" i="1"/>
  <c r="M40" i="1"/>
  <c r="L40" i="1"/>
  <c r="K40" i="1"/>
  <c r="J40" i="1"/>
  <c r="I40" i="1"/>
  <c r="H40" i="1"/>
  <c r="G40" i="1"/>
  <c r="F40" i="1"/>
  <c r="D40" i="1"/>
  <c r="C40" i="1"/>
  <c r="B40" i="1"/>
  <c r="BG37" i="1"/>
  <c r="BH37" i="1" s="1"/>
  <c r="AS37" i="1"/>
  <c r="AT37" i="1" s="1"/>
  <c r="AE37" i="1"/>
  <c r="AF37" i="1" s="1"/>
  <c r="R37" i="1"/>
  <c r="E37" i="1"/>
  <c r="BG36" i="1"/>
  <c r="BH36" i="1" s="1"/>
  <c r="AS36" i="1"/>
  <c r="AT36" i="1" s="1"/>
  <c r="AE36" i="1"/>
  <c r="AF36" i="1" s="1"/>
  <c r="R36" i="1"/>
  <c r="E36" i="1"/>
  <c r="BG35" i="1"/>
  <c r="BH35" i="1" s="1"/>
  <c r="AS35" i="1"/>
  <c r="AT35" i="1" s="1"/>
  <c r="AE35" i="1"/>
  <c r="AF35" i="1" s="1"/>
  <c r="R35" i="1"/>
  <c r="E35" i="1"/>
  <c r="BG34" i="1"/>
  <c r="BH34" i="1" s="1"/>
  <c r="AS34" i="1"/>
  <c r="AT34" i="1" s="1"/>
  <c r="AE34" i="1"/>
  <c r="AF34" i="1" s="1"/>
  <c r="R34" i="1"/>
  <c r="E34" i="1"/>
  <c r="BG33" i="1"/>
  <c r="BH33" i="1" s="1"/>
  <c r="AS33" i="1"/>
  <c r="AT33" i="1" s="1"/>
  <c r="AE33" i="1"/>
  <c r="AF33" i="1" s="1"/>
  <c r="R33" i="1"/>
  <c r="BG32" i="1"/>
  <c r="BH32" i="1" s="1"/>
  <c r="AS32" i="1"/>
  <c r="AT32" i="1" s="1"/>
  <c r="AE32" i="1"/>
  <c r="AF32" i="1" s="1"/>
  <c r="R32" i="1"/>
  <c r="E32" i="1"/>
  <c r="BG31" i="1"/>
  <c r="BH31" i="1" s="1"/>
  <c r="AS31" i="1"/>
  <c r="AT31" i="1" s="1"/>
  <c r="AE31" i="1"/>
  <c r="AF31" i="1" s="1"/>
  <c r="R31" i="1"/>
  <c r="E31" i="1"/>
  <c r="AE30" i="1"/>
  <c r="AF30" i="1" s="1"/>
  <c r="R30" i="1"/>
  <c r="E30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D29" i="1"/>
  <c r="AC29" i="1"/>
  <c r="AB29" i="1"/>
  <c r="AA29" i="1"/>
  <c r="Z29" i="1"/>
  <c r="Y29" i="1"/>
  <c r="X29" i="1"/>
  <c r="W29" i="1"/>
  <c r="V29" i="1"/>
  <c r="U29" i="1"/>
  <c r="T29" i="1"/>
  <c r="S29" i="1"/>
  <c r="Q29" i="1"/>
  <c r="P29" i="1"/>
  <c r="O29" i="1"/>
  <c r="N29" i="1"/>
  <c r="M29" i="1"/>
  <c r="L29" i="1"/>
  <c r="K29" i="1"/>
  <c r="J29" i="1"/>
  <c r="I29" i="1"/>
  <c r="H29" i="1"/>
  <c r="G29" i="1"/>
  <c r="F29" i="1"/>
  <c r="D29" i="1"/>
  <c r="C29" i="1"/>
  <c r="B29" i="1"/>
  <c r="BG26" i="1"/>
  <c r="AS26" i="1"/>
  <c r="AT26" i="1" s="1"/>
  <c r="AE26" i="1"/>
  <c r="AF26" i="1" s="1"/>
  <c r="R26" i="1"/>
  <c r="BG25" i="1"/>
  <c r="AS25" i="1"/>
  <c r="AT25" i="1" s="1"/>
  <c r="AE25" i="1"/>
  <c r="AF25" i="1" s="1"/>
  <c r="R25" i="1"/>
  <c r="BG20" i="1"/>
  <c r="AS20" i="1"/>
  <c r="AE20" i="1"/>
  <c r="AF20" i="1" s="1"/>
  <c r="R20" i="1"/>
  <c r="BG19" i="1"/>
  <c r="AS19" i="1"/>
  <c r="AF19" i="1"/>
  <c r="AE19" i="1"/>
  <c r="R19" i="1"/>
  <c r="BG18" i="1"/>
  <c r="AS18" i="1"/>
  <c r="AT18" i="1" s="1"/>
  <c r="AE18" i="1"/>
  <c r="AF18" i="1" s="1"/>
  <c r="R18" i="1"/>
  <c r="BG17" i="1"/>
  <c r="BH17" i="1" s="1"/>
  <c r="AS17" i="1"/>
  <c r="AE17" i="1"/>
  <c r="AF17" i="1" s="1"/>
  <c r="R17" i="1"/>
  <c r="BG16" i="1"/>
  <c r="BH16" i="1" s="1"/>
  <c r="AS16" i="1"/>
  <c r="AE16" i="1"/>
  <c r="AF16" i="1" s="1"/>
  <c r="R16" i="1"/>
  <c r="BG15" i="1"/>
  <c r="AS15" i="1"/>
  <c r="AE15" i="1"/>
  <c r="AF15" i="1" s="1"/>
  <c r="R15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D14" i="1"/>
  <c r="AC14" i="1"/>
  <c r="AB14" i="1"/>
  <c r="AA14" i="1"/>
  <c r="Z14" i="1"/>
  <c r="Y14" i="1"/>
  <c r="X14" i="1"/>
  <c r="W14" i="1"/>
  <c r="V14" i="1"/>
  <c r="U14" i="1"/>
  <c r="T14" i="1"/>
  <c r="S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BG11" i="1"/>
  <c r="AT11" i="1"/>
  <c r="Q11" i="1"/>
  <c r="Q2" i="1" s="1"/>
  <c r="P11" i="1"/>
  <c r="O11" i="1"/>
  <c r="N11" i="1"/>
  <c r="N2" i="1" s="1"/>
  <c r="M11" i="1"/>
  <c r="M2" i="1" s="1"/>
  <c r="L11" i="1"/>
  <c r="K11" i="1"/>
  <c r="K2" i="1" s="1"/>
  <c r="J11" i="1"/>
  <c r="AT10" i="1"/>
  <c r="AF10" i="1"/>
  <c r="AT9" i="1"/>
  <c r="AF9" i="1"/>
  <c r="AT8" i="1"/>
  <c r="AF8" i="1"/>
  <c r="BH7" i="1"/>
  <c r="AT7" i="1"/>
  <c r="AF7" i="1"/>
  <c r="AT6" i="1"/>
  <c r="AF6" i="1"/>
  <c r="E6" i="1"/>
  <c r="AT5" i="1"/>
  <c r="BH3" i="1"/>
  <c r="AS3" i="1"/>
  <c r="AT3" i="1" s="1"/>
  <c r="AE3" i="1"/>
  <c r="AF3" i="1" s="1"/>
  <c r="R3" i="1"/>
  <c r="E3" i="1"/>
  <c r="BF2" i="1"/>
  <c r="BE2" i="1"/>
  <c r="BD2" i="1"/>
  <c r="BC2" i="1"/>
  <c r="BB2" i="1"/>
  <c r="BA2" i="1"/>
  <c r="AZ2" i="1"/>
  <c r="AY2" i="1"/>
  <c r="AX2" i="1"/>
  <c r="AW2" i="1"/>
  <c r="AV2" i="1"/>
  <c r="AU2" i="1"/>
  <c r="AR2" i="1"/>
  <c r="AQ2" i="1"/>
  <c r="AP2" i="1"/>
  <c r="AO2" i="1"/>
  <c r="AN2" i="1"/>
  <c r="AM2" i="1"/>
  <c r="AL2" i="1"/>
  <c r="AK2" i="1"/>
  <c r="AJ2" i="1"/>
  <c r="AI2" i="1"/>
  <c r="AH2" i="1"/>
  <c r="AG2" i="1"/>
  <c r="AD2" i="1"/>
  <c r="AC2" i="1"/>
  <c r="AB2" i="1"/>
  <c r="AA2" i="1"/>
  <c r="Z2" i="1"/>
  <c r="Y2" i="1"/>
  <c r="X2" i="1"/>
  <c r="W2" i="1"/>
  <c r="V2" i="1"/>
  <c r="U2" i="1"/>
  <c r="T2" i="1"/>
  <c r="S2" i="1"/>
  <c r="P2" i="1"/>
  <c r="O2" i="1"/>
  <c r="L2" i="1"/>
  <c r="I2" i="1"/>
  <c r="H2" i="1"/>
  <c r="G2" i="1"/>
  <c r="F2" i="1"/>
  <c r="D2" i="1"/>
  <c r="C2" i="1"/>
  <c r="B2" i="1"/>
  <c r="BH11" i="1" l="1"/>
  <c r="BG40" i="1"/>
  <c r="BH8" i="1"/>
  <c r="BH50" i="1"/>
  <c r="BH45" i="1"/>
  <c r="BH53" i="1"/>
  <c r="BH6" i="1"/>
  <c r="AT15" i="1"/>
  <c r="BH44" i="1"/>
  <c r="BH49" i="1"/>
  <c r="BH25" i="1"/>
  <c r="AT54" i="1"/>
  <c r="AT53" i="1"/>
  <c r="AT46" i="1"/>
  <c r="AT49" i="1"/>
  <c r="BH10" i="1"/>
  <c r="BH18" i="1"/>
  <c r="AT19" i="1"/>
  <c r="BH46" i="1"/>
  <c r="AT47" i="1"/>
  <c r="AT50" i="1"/>
  <c r="BH52" i="1"/>
  <c r="BH20" i="1"/>
  <c r="BH26" i="1"/>
  <c r="AF11" i="1"/>
  <c r="AT16" i="1"/>
  <c r="J2" i="1"/>
  <c r="R2" i="1" s="1"/>
  <c r="BH9" i="1"/>
  <c r="R14" i="1"/>
  <c r="AF14" i="1"/>
  <c r="AT14" i="1"/>
  <c r="BH14" i="1"/>
  <c r="AE40" i="1"/>
  <c r="AS40" i="1"/>
  <c r="AT40" i="1" s="1"/>
  <c r="BH41" i="1"/>
  <c r="AT44" i="1"/>
  <c r="BH47" i="1"/>
  <c r="AT48" i="1"/>
  <c r="AT52" i="1"/>
  <c r="BH19" i="1"/>
  <c r="AT20" i="1"/>
  <c r="AT17" i="1"/>
  <c r="R29" i="1"/>
  <c r="AE29" i="1"/>
  <c r="AF29" i="1" s="1"/>
  <c r="AS29" i="1"/>
  <c r="AT29" i="1" s="1"/>
  <c r="E29" i="1"/>
  <c r="AE2" i="1"/>
  <c r="AS2" i="1"/>
  <c r="AT2" i="1" s="1"/>
  <c r="BG2" i="1"/>
  <c r="BH2" i="1" s="1"/>
  <c r="BH5" i="1"/>
  <c r="AF2" i="1" l="1"/>
</calcChain>
</file>

<file path=xl/comments1.xml><?xml version="1.0" encoding="utf-8"?>
<comments xmlns="http://schemas.openxmlformats.org/spreadsheetml/2006/main">
  <authors>
    <author>Planeacion</author>
    <author>ALBERTO MARTELL</author>
  </authors>
  <commentList>
    <comment ref="BQ6" authorId="0">
      <text>
        <r>
          <rPr>
            <b/>
            <sz val="9"/>
            <color indexed="81"/>
            <rFont val="Tahoma"/>
            <family val="2"/>
          </rPr>
          <t>Planeacion:</t>
        </r>
        <r>
          <rPr>
            <sz val="9"/>
            <color indexed="81"/>
            <rFont val="Tahoma"/>
            <family val="2"/>
          </rPr>
          <t xml:space="preserve">
Iniciaron actividades a mediados de septiembre
</t>
        </r>
      </text>
    </comment>
    <comment ref="BE10" authorId="1">
      <text>
        <r>
          <rPr>
            <b/>
            <sz val="9"/>
            <color indexed="81"/>
            <rFont val="Tahoma"/>
            <family val="2"/>
          </rPr>
          <t>ALBERTO MARTELL:</t>
        </r>
        <r>
          <rPr>
            <sz val="9"/>
            <color indexed="81"/>
            <rFont val="Tahoma"/>
            <family val="2"/>
          </rPr>
          <t xml:space="preserve">
DEMOSTRACION DE GOLBOL</t>
        </r>
      </text>
    </comment>
    <comment ref="BF10" authorId="1">
      <text>
        <r>
          <rPr>
            <b/>
            <sz val="9"/>
            <color indexed="81"/>
            <rFont val="Tahoma"/>
            <family val="2"/>
          </rPr>
          <t>ALBERTO MARTELL:</t>
        </r>
        <r>
          <rPr>
            <sz val="9"/>
            <color indexed="81"/>
            <rFont val="Tahoma"/>
            <family val="2"/>
          </rPr>
          <t xml:space="preserve">
BOX, GIMNASIA, PERFOMANCE
</t>
        </r>
      </text>
    </comment>
    <comment ref="BI10" authorId="1">
      <text/>
    </comment>
    <comment ref="BJ10" authorId="1">
      <text>
        <r>
          <rPr>
            <b/>
            <sz val="9"/>
            <color indexed="81"/>
            <rFont val="Tahoma"/>
            <family val="2"/>
          </rPr>
          <t>ALBERTO MARTELL:</t>
        </r>
        <r>
          <rPr>
            <sz val="9"/>
            <color indexed="81"/>
            <rFont val="Tahoma"/>
            <family val="2"/>
          </rPr>
          <t xml:space="preserve">
51 RALLY P MUJERES, 13 RALLY PARA MUJERES, </t>
        </r>
      </text>
    </comment>
    <comment ref="AP11" authorId="1">
      <text>
        <r>
          <rPr>
            <b/>
            <sz val="9"/>
            <color indexed="81"/>
            <rFont val="Tahoma"/>
            <family val="2"/>
          </rPr>
          <t>ALBERTO MARTELL:</t>
        </r>
        <r>
          <rPr>
            <sz val="9"/>
            <color indexed="81"/>
            <rFont val="Tahoma"/>
            <family val="2"/>
          </rPr>
          <t xml:space="preserve">
RIO BLANCO
PROYECTADO</t>
        </r>
      </text>
    </comment>
    <comment ref="AQ11" authorId="1">
      <text>
        <r>
          <rPr>
            <b/>
            <sz val="9"/>
            <color indexed="81"/>
            <rFont val="Tahoma"/>
            <family val="2"/>
          </rPr>
          <t>ALBERTO MARTELL:</t>
        </r>
        <r>
          <rPr>
            <sz val="9"/>
            <color indexed="81"/>
            <rFont val="Tahoma"/>
            <family val="2"/>
          </rPr>
          <t xml:space="preserve">
LAS MESITAS
PROYECTADO</t>
        </r>
      </text>
    </comment>
    <comment ref="AR11" authorId="1">
      <text>
        <r>
          <rPr>
            <b/>
            <sz val="9"/>
            <color indexed="81"/>
            <rFont val="Tahoma"/>
            <family val="2"/>
          </rPr>
          <t>ALBERTO MARTELL:</t>
        </r>
        <r>
          <rPr>
            <sz val="9"/>
            <color indexed="81"/>
            <rFont val="Tahoma"/>
            <family val="2"/>
          </rPr>
          <t xml:space="preserve">
FUNDACION DE ZAPOPAN
PROYECTADO</t>
        </r>
      </text>
    </comment>
    <comment ref="BI11" authorId="1">
      <text>
        <r>
          <rPr>
            <b/>
            <sz val="9"/>
            <color indexed="81"/>
            <rFont val="Tahoma"/>
            <family val="2"/>
          </rPr>
          <t>ALBERTO MARTELL:</t>
        </r>
        <r>
          <rPr>
            <sz val="9"/>
            <color indexed="81"/>
            <rFont val="Tahoma"/>
            <family val="2"/>
          </rPr>
          <t xml:space="preserve">
CARRERA DEL POLICIA</t>
        </r>
      </text>
    </comment>
    <comment ref="AM17" authorId="1">
      <text>
        <r>
          <rPr>
            <b/>
            <sz val="9"/>
            <color indexed="81"/>
            <rFont val="Tahoma"/>
            <family val="2"/>
          </rPr>
          <t>ALBERTO MARTELL:</t>
        </r>
        <r>
          <rPr>
            <sz val="9"/>
            <color indexed="81"/>
            <rFont val="Tahoma"/>
            <family val="2"/>
          </rPr>
          <t xml:space="preserve">
CARRERA POR LA FAMILIA
</t>
        </r>
      </text>
    </comment>
    <comment ref="AJ20" authorId="1">
      <text>
        <r>
          <rPr>
            <b/>
            <sz val="9"/>
            <color indexed="81"/>
            <rFont val="Tahoma"/>
            <family val="2"/>
          </rPr>
          <t>ALBERTO MARTELL:</t>
        </r>
        <r>
          <rPr>
            <sz val="9"/>
            <color indexed="81"/>
            <rFont val="Tahoma"/>
            <family val="2"/>
          </rPr>
          <t xml:space="preserve">
carrera del nopal
</t>
        </r>
      </text>
    </comment>
    <comment ref="AL20" authorId="1">
      <text>
        <r>
          <rPr>
            <b/>
            <sz val="9"/>
            <color indexed="81"/>
            <rFont val="Tahoma"/>
            <family val="2"/>
          </rPr>
          <t>ALBERTO MARTELL:</t>
        </r>
        <r>
          <rPr>
            <sz val="9"/>
            <color indexed="81"/>
            <rFont val="Tahoma"/>
            <family val="2"/>
          </rPr>
          <t xml:space="preserve">
Carrera de las frutas ixcatan</t>
        </r>
      </text>
    </comment>
  </commentList>
</comments>
</file>

<file path=xl/sharedStrings.xml><?xml version="1.0" encoding="utf-8"?>
<sst xmlns="http://schemas.openxmlformats.org/spreadsheetml/2006/main" count="563" uniqueCount="126">
  <si>
    <t>OCTUBRE 2015</t>
  </si>
  <si>
    <t>NOVIEMBRE 2015</t>
  </si>
  <si>
    <t>DICIEMBRE 2015</t>
  </si>
  <si>
    <t>TOTAL OCTUBRE-DICIEMBRE 2015</t>
  </si>
  <si>
    <t>ENERO 16</t>
  </si>
  <si>
    <t>FEBRERO 16</t>
  </si>
  <si>
    <t>MARZO 16</t>
  </si>
  <si>
    <t>ABRIL 16</t>
  </si>
  <si>
    <t>MAYO 16</t>
  </si>
  <si>
    <t>JUNIO 16</t>
  </si>
  <si>
    <t>JULIO 16</t>
  </si>
  <si>
    <t>AGOSTO 16</t>
  </si>
  <si>
    <t>SEPTIEMBRE 16</t>
  </si>
  <si>
    <t>OCTUBRE 16</t>
  </si>
  <si>
    <t xml:space="preserve">NOVIEMBRE 16 </t>
  </si>
  <si>
    <t>DICIEMBRE 16</t>
  </si>
  <si>
    <t>TOTAL 2016</t>
  </si>
  <si>
    <t>ENERO 17</t>
  </si>
  <si>
    <t>FEBRERO 17</t>
  </si>
  <si>
    <t>MARZO 17</t>
  </si>
  <si>
    <t>ABRIL 17</t>
  </si>
  <si>
    <t>MAYO 17</t>
  </si>
  <si>
    <t>JUNIO 17</t>
  </si>
  <si>
    <t>JULIO 17</t>
  </si>
  <si>
    <t>AGOSTO 17</t>
  </si>
  <si>
    <t>SEPTIEMBRE 17</t>
  </si>
  <si>
    <t>OCTUBRE 17</t>
  </si>
  <si>
    <t>NOVIEMBRE 17</t>
  </si>
  <si>
    <t>DICIEMBRE 17</t>
  </si>
  <si>
    <t>TOTAL 2017</t>
  </si>
  <si>
    <t>COMPARATIVO PORCENTUAL MISMO MES AÑO ANTERIOR</t>
  </si>
  <si>
    <t>ENERO 2018</t>
  </si>
  <si>
    <t>FEBRERO 2018</t>
  </si>
  <si>
    <t>MARZO 2018</t>
  </si>
  <si>
    <t>ABRIL 2018</t>
  </si>
  <si>
    <t>MAYO 2018</t>
  </si>
  <si>
    <t>JUNIO 2018</t>
  </si>
  <si>
    <t>JULIO 2018</t>
  </si>
  <si>
    <t>AGOSTO 2018</t>
  </si>
  <si>
    <t>SEPTIEMBRE 2018</t>
  </si>
  <si>
    <t>OCTUBRE 2018</t>
  </si>
  <si>
    <t>NOVIEMBRE 2018</t>
  </si>
  <si>
    <t>DICIEMBRE 2018</t>
  </si>
  <si>
    <t>TOTAL 2018</t>
  </si>
  <si>
    <t>ENERO 2019</t>
  </si>
  <si>
    <t>FEBRERO 2019</t>
  </si>
  <si>
    <t>MARZO 2019</t>
  </si>
  <si>
    <t>ABRIL 2019</t>
  </si>
  <si>
    <t>MAYO 2019</t>
  </si>
  <si>
    <t>JUNIO 2019</t>
  </si>
  <si>
    <t>JULIO 2019</t>
  </si>
  <si>
    <t>AGOSTO 2019</t>
  </si>
  <si>
    <t>SEPTIEMBRE 2019</t>
  </si>
  <si>
    <t>OCTUBRE 2019</t>
  </si>
  <si>
    <t>NOVIEMBRE 2019</t>
  </si>
  <si>
    <t>DICIEMBRE 2019</t>
  </si>
  <si>
    <t>TOTAL 2019</t>
  </si>
  <si>
    <t>INCREMENTO EN EL NUMERO DE HABITANTES DEL MUNICIPIO QUE PARTICIPAN EN PROGRAMAS DEPORTIVOS Y SOCIALES DEL COMUDE ZAPOPAN</t>
  </si>
  <si>
    <t>Vía  Recreactiva (Atenciones a usuarios)</t>
  </si>
  <si>
    <t>ESTE PROGRAMA PASA A AYUNTAMIENTO DE ZAPOPAN</t>
  </si>
  <si>
    <t>Vía Boreal</t>
  </si>
  <si>
    <t>No hay datos historicos</t>
  </si>
  <si>
    <t>No se realizaba este control en el año anterior</t>
  </si>
  <si>
    <t>Ligas Deportivas (Promedio de atenciones por mes)</t>
  </si>
  <si>
    <t>Escuelas de Iniciación (Promedio de usuarios por mes)</t>
  </si>
  <si>
    <t>Deporte Adaptado (Promedio de usuarios por mes)</t>
  </si>
  <si>
    <t>Adulto Mayor (Promedio de usuarios por mes)</t>
  </si>
  <si>
    <t>Eventos Lúdicos (Usuarios por mes)</t>
  </si>
  <si>
    <t>Carreras Deportivas (participantes por mes)</t>
  </si>
  <si>
    <t>TOTAL OCT-DIC 2015</t>
  </si>
  <si>
    <t>NOVIEMBRE 16</t>
  </si>
  <si>
    <t>ENERO 2017</t>
  </si>
  <si>
    <t>CARRERAS DEPORTIVAS (PARTICIPANTES)</t>
  </si>
  <si>
    <t>Eventos de Ciclismo</t>
  </si>
  <si>
    <t>Medio Maratón</t>
  </si>
  <si>
    <t>Carrera de la Familia</t>
  </si>
  <si>
    <t>Carrera de la Independencia</t>
  </si>
  <si>
    <t>Carrera de la Fundación</t>
  </si>
  <si>
    <t>Carreras Extremas</t>
  </si>
  <si>
    <t>COMPARATIVO MISMO MES AÑO ANTERIOR</t>
  </si>
  <si>
    <t>Número de ruedas de prensa realizadas</t>
  </si>
  <si>
    <t>Número de boletines emitidos</t>
  </si>
  <si>
    <t>TOTAL OCT-DICIEMBRE 2015</t>
  </si>
  <si>
    <t>NÚMERO DE VISITAS A LA VÍA RECREACTIVA</t>
  </si>
  <si>
    <t>Tramo Basílica</t>
  </si>
  <si>
    <t>CANCELADA</t>
  </si>
  <si>
    <t>Tramo Tabachines</t>
  </si>
  <si>
    <t>Tramo La Calma</t>
  </si>
  <si>
    <t>Tramo Patria</t>
  </si>
  <si>
    <t>Inicia en Agosto 2016</t>
  </si>
  <si>
    <t>Tramo Las Aguilas.</t>
  </si>
  <si>
    <t>Tramo El Colli</t>
  </si>
  <si>
    <t>Tramo Beethoven</t>
  </si>
  <si>
    <t>Tramo Tepeyac</t>
  </si>
  <si>
    <t>INCREMENTO DE USUARIOS EN ESCUELAS DEPORTIVAS</t>
  </si>
  <si>
    <t>Total de Alumnos por mes</t>
  </si>
  <si>
    <t>ACCIONES DE DIRECCIÓN DE UNIDADES Y CAMPOS DEPORTIVOS VARIABLES</t>
  </si>
  <si>
    <t>Número de servicios de mantenimiento preventivo de poda realizados</t>
  </si>
  <si>
    <t>Número de servicios de mantenimiento preventivo de aseo general realizados</t>
  </si>
  <si>
    <t>Número de servicios de mantenimiento preventivo de pintura realizados</t>
  </si>
  <si>
    <t>Número de servicios de mantenimiento preventivo de aseo de baños y espacios multiples realizados</t>
  </si>
  <si>
    <t>Número de servicios de mantenimiento preventivo de reparación de alambrado realizados</t>
  </si>
  <si>
    <t>Número de servicios de mantenimiento preventivo diversos realizados</t>
  </si>
  <si>
    <t>Número de metros cuadrados de bardas pintadas</t>
  </si>
  <si>
    <t>NO EXISTIA ESTA VARIABLE EN 2016</t>
  </si>
  <si>
    <t>Número de metros cuadrados de malla perimetral renovada</t>
  </si>
  <si>
    <t>Número de toneladas de basura recolectada</t>
  </si>
  <si>
    <t>Número de mobiliario urbano rehabilitado en unidades deportivas</t>
  </si>
  <si>
    <t>ENERO 2020</t>
  </si>
  <si>
    <t>FEBRERO 2020</t>
  </si>
  <si>
    <t>MARZO 2020</t>
  </si>
  <si>
    <t>ABRIL 2020</t>
  </si>
  <si>
    <t>MAYO 2020</t>
  </si>
  <si>
    <t>JUNIO 2020</t>
  </si>
  <si>
    <t>Carrera del Policia</t>
  </si>
  <si>
    <t>JULIO 2020</t>
  </si>
  <si>
    <t>Visitas de usuarios en  unidades deportivas por mes</t>
  </si>
  <si>
    <t>N/A</t>
  </si>
  <si>
    <t>-</t>
  </si>
  <si>
    <t>AGOSTO 2020</t>
  </si>
  <si>
    <t>Número de metros cuadrados de áreas verdes podadas</t>
  </si>
  <si>
    <t>AGOSTO  2020</t>
  </si>
  <si>
    <t>SEPTIEMBRE 2020</t>
  </si>
  <si>
    <t>INCREMENTO DE ACTIVIDADES DIFUNDIDAS CON RESPECTO MISMO MES DEL AÑO ANTERIOR</t>
  </si>
  <si>
    <t>OCTUBRE 2020</t>
  </si>
  <si>
    <t>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</si>
</sst>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22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</xf>
    <xf numFmtId="3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3" fontId="8" fillId="2" borderId="1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3" fontId="6" fillId="3" borderId="1" xfId="0" applyNumberFormat="1" applyFont="1" applyFill="1" applyBorder="1" applyAlignment="1">
      <alignment horizontal="center" wrapText="1"/>
    </xf>
    <xf numFmtId="3" fontId="8" fillId="0" borderId="1" xfId="1" applyNumberFormat="1" applyFont="1" applyFill="1" applyBorder="1" applyAlignment="1">
      <alignment horizontal="center"/>
    </xf>
    <xf numFmtId="3" fontId="8" fillId="3" borderId="1" xfId="1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3" fontId="8" fillId="4" borderId="1" xfId="1" applyNumberFormat="1" applyFont="1" applyFill="1" applyBorder="1" applyAlignment="1">
      <alignment horizontal="center"/>
    </xf>
    <xf numFmtId="3" fontId="8" fillId="2" borderId="1" xfId="1" applyNumberFormat="1" applyFont="1" applyFill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3" fontId="6" fillId="0" borderId="16" xfId="0" applyNumberFormat="1" applyFont="1" applyBorder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 wrapText="1"/>
    </xf>
    <xf numFmtId="17" fontId="6" fillId="0" borderId="1" xfId="0" applyNumberFormat="1" applyFont="1" applyFill="1" applyBorder="1" applyAlignment="1">
      <alignment horizontal="center" wrapText="1"/>
    </xf>
    <xf numFmtId="9" fontId="8" fillId="2" borderId="1" xfId="1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1" fontId="6" fillId="2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wrapText="1"/>
    </xf>
    <xf numFmtId="1" fontId="6" fillId="5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6" fillId="5" borderId="1" xfId="0" applyNumberFormat="1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49" fontId="6" fillId="5" borderId="0" xfId="0" applyNumberFormat="1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17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3" fontId="8" fillId="2" borderId="6" xfId="1" applyNumberFormat="1" applyFont="1" applyFill="1" applyBorder="1" applyAlignment="1">
      <alignment horizontal="center"/>
    </xf>
    <xf numFmtId="3" fontId="3" fillId="0" borderId="1" xfId="2" applyNumberFormat="1" applyFont="1" applyFill="1" applyBorder="1" applyAlignment="1">
      <alignment horizontal="center" wrapText="1"/>
    </xf>
    <xf numFmtId="3" fontId="3" fillId="0" borderId="1" xfId="2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wrapText="1"/>
    </xf>
    <xf numFmtId="3" fontId="6" fillId="4" borderId="1" xfId="0" applyNumberFormat="1" applyFont="1" applyFill="1" applyBorder="1" applyAlignment="1">
      <alignment horizontal="center"/>
    </xf>
    <xf numFmtId="3" fontId="3" fillId="0" borderId="15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 applyProtection="1">
      <alignment horizontal="center"/>
      <protection locked="0"/>
    </xf>
    <xf numFmtId="3" fontId="8" fillId="0" borderId="1" xfId="0" applyNumberFormat="1" applyFont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49" fontId="6" fillId="5" borderId="0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3" fontId="10" fillId="2" borderId="1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9" fontId="10" fillId="2" borderId="1" xfId="1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center" wrapText="1"/>
    </xf>
    <xf numFmtId="17" fontId="7" fillId="0" borderId="1" xfId="0" applyNumberFormat="1" applyFont="1" applyBorder="1" applyAlignment="1">
      <alignment horizontal="center" wrapText="1"/>
    </xf>
    <xf numFmtId="17" fontId="7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 wrapText="1"/>
    </xf>
    <xf numFmtId="1" fontId="7" fillId="2" borderId="4" xfId="0" applyNumberFormat="1" applyFont="1" applyFill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/>
    </xf>
    <xf numFmtId="17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/>
    </xf>
    <xf numFmtId="1" fontId="7" fillId="2" borderId="5" xfId="0" applyNumberFormat="1" applyFont="1" applyFill="1" applyBorder="1" applyAlignment="1">
      <alignment horizontal="center"/>
    </xf>
    <xf numFmtId="3" fontId="3" fillId="0" borderId="3" xfId="2" applyNumberFormat="1" applyFont="1" applyFill="1" applyBorder="1" applyAlignment="1">
      <alignment horizontal="center" wrapText="1"/>
    </xf>
    <xf numFmtId="3" fontId="3" fillId="0" borderId="4" xfId="2" applyNumberFormat="1" applyFont="1" applyFill="1" applyBorder="1" applyAlignment="1">
      <alignment horizontal="center" wrapText="1"/>
    </xf>
    <xf numFmtId="3" fontId="3" fillId="0" borderId="5" xfId="2" applyNumberFormat="1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" fontId="7" fillId="2" borderId="4" xfId="0" applyNumberFormat="1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70"/>
  <sheetViews>
    <sheetView tabSelected="1" zoomScale="80" zoomScaleNormal="80" workbookViewId="0">
      <pane xSplit="1" ySplit="2" topLeftCell="BH3" activePane="bottomRight" state="frozen"/>
      <selection pane="topRight" activeCell="B1" sqref="B1"/>
      <selection pane="bottomLeft" activeCell="A3" sqref="A3"/>
      <selection pane="bottomRight" activeCell="BS10" sqref="BS10"/>
    </sheetView>
  </sheetViews>
  <sheetFormatPr baseColWidth="10" defaultRowHeight="15" x14ac:dyDescent="0.25"/>
  <cols>
    <col min="1" max="1" width="56.5703125" style="74" customWidth="1"/>
    <col min="2" max="2" width="15.28515625" style="8" customWidth="1"/>
    <col min="3" max="3" width="15.5703125" style="8" customWidth="1"/>
    <col min="4" max="4" width="14.28515625" style="8" customWidth="1"/>
    <col min="5" max="5" width="21" style="8" customWidth="1"/>
    <col min="6" max="6" width="13.28515625" style="8" customWidth="1"/>
    <col min="7" max="7" width="15.5703125" style="8" customWidth="1"/>
    <col min="8" max="8" width="16.42578125" style="8" customWidth="1"/>
    <col min="9" max="9" width="15.5703125" style="8" customWidth="1"/>
    <col min="10" max="10" width="12.42578125" style="1" customWidth="1"/>
    <col min="11" max="12" width="12.140625" style="1" customWidth="1"/>
    <col min="13" max="13" width="13.5703125" style="1" customWidth="1"/>
    <col min="14" max="14" width="16.7109375" style="1" customWidth="1"/>
    <col min="15" max="15" width="12.42578125" style="1" customWidth="1"/>
    <col min="16" max="16" width="15" style="1" customWidth="1"/>
    <col min="17" max="17" width="14.5703125" style="1" customWidth="1"/>
    <col min="18" max="18" width="13.7109375" style="1" customWidth="1"/>
    <col min="19" max="19" width="12.5703125" style="1" customWidth="1"/>
    <col min="20" max="20" width="14.7109375" style="1" customWidth="1"/>
    <col min="21" max="21" width="13.140625" style="1" customWidth="1"/>
    <col min="22" max="22" width="10.85546875" style="1" customWidth="1"/>
    <col min="23" max="23" width="12.28515625" style="1" customWidth="1"/>
    <col min="24" max="24" width="13.5703125" style="1" customWidth="1"/>
    <col min="25" max="25" width="10.7109375" style="1" customWidth="1"/>
    <col min="26" max="26" width="13.28515625" style="1" customWidth="1"/>
    <col min="27" max="27" width="17" style="1" customWidth="1"/>
    <col min="28" max="28" width="15.28515625" style="1" customWidth="1"/>
    <col min="29" max="29" width="18.5703125" style="1" customWidth="1"/>
    <col min="30" max="30" width="17.7109375" style="1" customWidth="1"/>
    <col min="31" max="31" width="13.85546875" style="1" customWidth="1"/>
    <col min="32" max="32" width="25" style="8" customWidth="1"/>
    <col min="33" max="33" width="12.28515625" style="1" bestFit="1" customWidth="1"/>
    <col min="34" max="34" width="14.42578125" style="1" bestFit="1" customWidth="1"/>
    <col min="35" max="35" width="12.85546875" style="1" bestFit="1" customWidth="1"/>
    <col min="36" max="37" width="11.85546875" style="1" customWidth="1"/>
    <col min="38" max="38" width="12.140625" style="1" customWidth="1"/>
    <col min="39" max="39" width="11.28515625" style="1" bestFit="1" customWidth="1"/>
    <col min="40" max="40" width="13.7109375" style="1" bestFit="1" customWidth="1"/>
    <col min="41" max="41" width="17.7109375" style="1" bestFit="1" customWidth="1"/>
    <col min="42" max="42" width="14.5703125" style="1" bestFit="1" customWidth="1"/>
    <col min="43" max="43" width="17.42578125" style="1" bestFit="1" customWidth="1"/>
    <col min="44" max="44" width="16.42578125" style="1" bestFit="1" customWidth="1"/>
    <col min="45" max="45" width="13.85546875" style="1" customWidth="1"/>
    <col min="46" max="46" width="25" style="8" customWidth="1"/>
    <col min="47" max="47" width="11.5703125" style="1" customWidth="1"/>
    <col min="48" max="48" width="12.5703125" style="1" customWidth="1"/>
    <col min="49" max="49" width="11" style="1" customWidth="1"/>
    <col min="50" max="50" width="10.85546875" style="1" customWidth="1"/>
    <col min="51" max="52" width="11" style="1" customWidth="1"/>
    <col min="53" max="53" width="10.85546875" style="1" customWidth="1"/>
    <col min="54" max="54" width="10.5703125" style="1" customWidth="1"/>
    <col min="55" max="55" width="11" style="1" customWidth="1"/>
    <col min="56" max="56" width="11.28515625" style="1" customWidth="1"/>
    <col min="57" max="57" width="11.85546875" style="1" customWidth="1"/>
    <col min="58" max="58" width="11.28515625" style="1" customWidth="1"/>
    <col min="59" max="59" width="13.28515625" style="1" customWidth="1"/>
    <col min="60" max="60" width="11.28515625" style="8" customWidth="1"/>
    <col min="61" max="61" width="11.5703125" style="1" bestFit="1" customWidth="1"/>
    <col min="62" max="62" width="12.5703125" style="1" customWidth="1"/>
    <col min="63" max="64" width="11.5703125" style="1" bestFit="1" customWidth="1"/>
    <col min="65" max="65" width="13.42578125" style="1" customWidth="1"/>
    <col min="66" max="68" width="13.140625" style="1" customWidth="1"/>
    <col min="69" max="71" width="13.5703125" style="1" customWidth="1"/>
    <col min="72" max="16384" width="11.42578125" style="1"/>
  </cols>
  <sheetData>
    <row r="1" spans="1:71" s="82" customFormat="1" ht="54" customHeight="1" x14ac:dyDescent="0.25">
      <c r="A1" s="78"/>
      <c r="B1" s="79" t="s">
        <v>0</v>
      </c>
      <c r="C1" s="79" t="s">
        <v>1</v>
      </c>
      <c r="D1" s="79" t="s">
        <v>2</v>
      </c>
      <c r="E1" s="79" t="s">
        <v>3</v>
      </c>
      <c r="F1" s="79" t="s">
        <v>4</v>
      </c>
      <c r="G1" s="79" t="s">
        <v>5</v>
      </c>
      <c r="H1" s="79" t="s">
        <v>6</v>
      </c>
      <c r="I1" s="79" t="s">
        <v>7</v>
      </c>
      <c r="J1" s="79" t="s">
        <v>8</v>
      </c>
      <c r="K1" s="79" t="s">
        <v>9</v>
      </c>
      <c r="L1" s="79" t="s">
        <v>10</v>
      </c>
      <c r="M1" s="79" t="s">
        <v>11</v>
      </c>
      <c r="N1" s="79" t="s">
        <v>12</v>
      </c>
      <c r="O1" s="79" t="s">
        <v>13</v>
      </c>
      <c r="P1" s="79" t="s">
        <v>14</v>
      </c>
      <c r="Q1" s="79" t="s">
        <v>15</v>
      </c>
      <c r="R1" s="79" t="s">
        <v>16</v>
      </c>
      <c r="S1" s="79" t="s">
        <v>17</v>
      </c>
      <c r="T1" s="79" t="s">
        <v>18</v>
      </c>
      <c r="U1" s="79" t="s">
        <v>19</v>
      </c>
      <c r="V1" s="79" t="s">
        <v>20</v>
      </c>
      <c r="W1" s="79" t="s">
        <v>21</v>
      </c>
      <c r="X1" s="79" t="s">
        <v>22</v>
      </c>
      <c r="Y1" s="79" t="s">
        <v>23</v>
      </c>
      <c r="Z1" s="79" t="s">
        <v>24</v>
      </c>
      <c r="AA1" s="79" t="s">
        <v>25</v>
      </c>
      <c r="AB1" s="79" t="s">
        <v>26</v>
      </c>
      <c r="AC1" s="79" t="s">
        <v>27</v>
      </c>
      <c r="AD1" s="79" t="s">
        <v>28</v>
      </c>
      <c r="AE1" s="79" t="s">
        <v>29</v>
      </c>
      <c r="AF1" s="79" t="s">
        <v>30</v>
      </c>
      <c r="AG1" s="79" t="s">
        <v>31</v>
      </c>
      <c r="AH1" s="79" t="s">
        <v>32</v>
      </c>
      <c r="AI1" s="79" t="s">
        <v>33</v>
      </c>
      <c r="AJ1" s="79" t="s">
        <v>34</v>
      </c>
      <c r="AK1" s="79" t="s">
        <v>35</v>
      </c>
      <c r="AL1" s="79" t="s">
        <v>36</v>
      </c>
      <c r="AM1" s="79" t="s">
        <v>37</v>
      </c>
      <c r="AN1" s="79" t="s">
        <v>38</v>
      </c>
      <c r="AO1" s="79" t="s">
        <v>39</v>
      </c>
      <c r="AP1" s="79" t="s">
        <v>40</v>
      </c>
      <c r="AQ1" s="79" t="s">
        <v>41</v>
      </c>
      <c r="AR1" s="79" t="s">
        <v>42</v>
      </c>
      <c r="AS1" s="79" t="s">
        <v>43</v>
      </c>
      <c r="AT1" s="79" t="s">
        <v>30</v>
      </c>
      <c r="AU1" s="79" t="s">
        <v>44</v>
      </c>
      <c r="AV1" s="79" t="s">
        <v>45</v>
      </c>
      <c r="AW1" s="79" t="s">
        <v>46</v>
      </c>
      <c r="AX1" s="79" t="s">
        <v>47</v>
      </c>
      <c r="AY1" s="79" t="s">
        <v>48</v>
      </c>
      <c r="AZ1" s="79" t="s">
        <v>49</v>
      </c>
      <c r="BA1" s="79" t="s">
        <v>50</v>
      </c>
      <c r="BB1" s="79" t="s">
        <v>51</v>
      </c>
      <c r="BC1" s="79" t="s">
        <v>52</v>
      </c>
      <c r="BD1" s="79" t="s">
        <v>53</v>
      </c>
      <c r="BE1" s="79" t="s">
        <v>54</v>
      </c>
      <c r="BF1" s="79" t="s">
        <v>55</v>
      </c>
      <c r="BG1" s="79" t="s">
        <v>56</v>
      </c>
      <c r="BH1" s="79" t="s">
        <v>30</v>
      </c>
      <c r="BI1" s="79" t="s">
        <v>108</v>
      </c>
      <c r="BJ1" s="79" t="s">
        <v>109</v>
      </c>
      <c r="BK1" s="79" t="s">
        <v>110</v>
      </c>
      <c r="BL1" s="79" t="s">
        <v>111</v>
      </c>
      <c r="BM1" s="79" t="s">
        <v>112</v>
      </c>
      <c r="BN1" s="79" t="s">
        <v>113</v>
      </c>
      <c r="BO1" s="79" t="s">
        <v>115</v>
      </c>
      <c r="BP1" s="79" t="s">
        <v>121</v>
      </c>
      <c r="BQ1" s="79" t="s">
        <v>122</v>
      </c>
      <c r="BR1" s="79" t="s">
        <v>124</v>
      </c>
      <c r="BS1" s="79" t="s">
        <v>125</v>
      </c>
    </row>
    <row r="2" spans="1:71" s="76" customFormat="1" ht="57.75" customHeight="1" x14ac:dyDescent="0.25">
      <c r="A2" s="68" t="s">
        <v>57</v>
      </c>
      <c r="B2" s="75">
        <f>SUM(B3:B11)</f>
        <v>295102</v>
      </c>
      <c r="C2" s="75">
        <f>SUM(C3:C11)</f>
        <v>296476</v>
      </c>
      <c r="D2" s="75">
        <f>SUM(D3:D11)</f>
        <v>290644</v>
      </c>
      <c r="E2" s="75">
        <f>SUM(B2:D2)</f>
        <v>882222</v>
      </c>
      <c r="F2" s="75">
        <f t="shared" ref="F2:P2" si="0">SUM(F3:F11)</f>
        <v>254175</v>
      </c>
      <c r="G2" s="75">
        <f t="shared" si="0"/>
        <v>248584</v>
      </c>
      <c r="H2" s="75">
        <f t="shared" si="0"/>
        <v>257512</v>
      </c>
      <c r="I2" s="75">
        <f t="shared" si="0"/>
        <v>251505</v>
      </c>
      <c r="J2" s="75">
        <f t="shared" si="0"/>
        <v>249897</v>
      </c>
      <c r="K2" s="75">
        <f t="shared" si="0"/>
        <v>249711</v>
      </c>
      <c r="L2" s="75">
        <f t="shared" si="0"/>
        <v>245327</v>
      </c>
      <c r="M2" s="75">
        <f t="shared" si="0"/>
        <v>280684</v>
      </c>
      <c r="N2" s="75">
        <f t="shared" si="0"/>
        <v>287159</v>
      </c>
      <c r="O2" s="75">
        <f t="shared" si="0"/>
        <v>305751</v>
      </c>
      <c r="P2" s="75">
        <f t="shared" si="0"/>
        <v>306461</v>
      </c>
      <c r="Q2" s="75">
        <f>SUM(Q3:Q11)</f>
        <v>300084</v>
      </c>
      <c r="R2" s="75">
        <f>SUM(F2:Q2)</f>
        <v>3236850</v>
      </c>
      <c r="S2" s="75">
        <f t="shared" ref="S2:AD2" si="1">SUM(S3:S11)</f>
        <v>353060</v>
      </c>
      <c r="T2" s="75">
        <f t="shared" si="1"/>
        <v>358465</v>
      </c>
      <c r="U2" s="75">
        <f t="shared" si="1"/>
        <v>364656</v>
      </c>
      <c r="V2" s="75">
        <f t="shared" si="1"/>
        <v>313205</v>
      </c>
      <c r="W2" s="75">
        <f t="shared" si="1"/>
        <v>392224</v>
      </c>
      <c r="X2" s="75">
        <f t="shared" si="1"/>
        <v>313749</v>
      </c>
      <c r="Y2" s="75">
        <f t="shared" si="1"/>
        <v>319483</v>
      </c>
      <c r="Z2" s="75">
        <f t="shared" si="1"/>
        <v>303954</v>
      </c>
      <c r="AA2" s="75">
        <f t="shared" si="1"/>
        <v>330645</v>
      </c>
      <c r="AB2" s="75">
        <f t="shared" si="1"/>
        <v>356925</v>
      </c>
      <c r="AC2" s="75">
        <f t="shared" si="1"/>
        <v>299093</v>
      </c>
      <c r="AD2" s="75">
        <f t="shared" si="1"/>
        <v>324621</v>
      </c>
      <c r="AE2" s="75">
        <f>SUM(S2:AD2)</f>
        <v>4030080</v>
      </c>
      <c r="AF2" s="75">
        <f>AE2/SUM(F2:O2)*100</f>
        <v>153.21721245254827</v>
      </c>
      <c r="AG2" s="75">
        <f t="shared" ref="AG2:AR2" si="2">SUM(AG3:AG11)</f>
        <v>353987</v>
      </c>
      <c r="AH2" s="75">
        <f t="shared" si="2"/>
        <v>396355</v>
      </c>
      <c r="AI2" s="75">
        <f t="shared" si="2"/>
        <v>331173</v>
      </c>
      <c r="AJ2" s="75">
        <f t="shared" si="2"/>
        <v>361585</v>
      </c>
      <c r="AK2" s="75">
        <f t="shared" si="2"/>
        <v>308382</v>
      </c>
      <c r="AL2" s="75">
        <f t="shared" si="2"/>
        <v>283910</v>
      </c>
      <c r="AM2" s="75">
        <f t="shared" si="2"/>
        <v>308090</v>
      </c>
      <c r="AN2" s="75">
        <f t="shared" si="2"/>
        <v>330964</v>
      </c>
      <c r="AO2" s="75">
        <f t="shared" si="2"/>
        <v>355044</v>
      </c>
      <c r="AP2" s="75">
        <f t="shared" si="2"/>
        <v>332404</v>
      </c>
      <c r="AQ2" s="75">
        <f t="shared" si="2"/>
        <v>316579</v>
      </c>
      <c r="AR2" s="75">
        <f t="shared" si="2"/>
        <v>332978</v>
      </c>
      <c r="AS2" s="75">
        <f>SUM(AG2:AR2)</f>
        <v>4011451</v>
      </c>
      <c r="AT2" s="75">
        <f>AS2/(SUM(S2:Y2))*100</f>
        <v>166.1164995473824</v>
      </c>
      <c r="AU2" s="75">
        <f>SUM(AU3:AU11)</f>
        <v>388714</v>
      </c>
      <c r="AV2" s="75">
        <f t="shared" ref="AV2:AX2" si="3">SUM(AV3:AV11)</f>
        <v>442712</v>
      </c>
      <c r="AW2" s="75">
        <f>SUM(AW3:AW11)</f>
        <v>478834</v>
      </c>
      <c r="AX2" s="75">
        <f t="shared" si="3"/>
        <v>369827</v>
      </c>
      <c r="AY2" s="75">
        <f>SUM(AY4:AY11)</f>
        <v>234778</v>
      </c>
      <c r="AZ2" s="75">
        <f>SUM(AZ4:AZ11)</f>
        <v>239273</v>
      </c>
      <c r="BA2" s="75">
        <f>SUM(BA4:BA11)</f>
        <v>251384</v>
      </c>
      <c r="BB2" s="75">
        <f t="shared" ref="BB2:BF2" si="4">SUM(BB4:BB11)</f>
        <v>206333</v>
      </c>
      <c r="BC2" s="75">
        <f t="shared" si="4"/>
        <v>214627</v>
      </c>
      <c r="BD2" s="75">
        <f t="shared" si="4"/>
        <v>207476</v>
      </c>
      <c r="BE2" s="75">
        <f t="shared" si="4"/>
        <v>180887</v>
      </c>
      <c r="BF2" s="75">
        <f t="shared" si="4"/>
        <v>176749</v>
      </c>
      <c r="BG2" s="75">
        <f>SUM(AU2:BF2)</f>
        <v>3391594</v>
      </c>
      <c r="BH2" s="75">
        <f>BG2/SUM(AG2:AJ2)</f>
        <v>2.3502141223754416</v>
      </c>
      <c r="BI2" s="75">
        <f>SUM(BI3:BI11)</f>
        <v>183132</v>
      </c>
      <c r="BJ2" s="75">
        <f t="shared" ref="BJ2" si="5">SUM(BJ3:BJ11)</f>
        <v>216827</v>
      </c>
      <c r="BK2" s="75">
        <f>SUM(BK3:BK11)</f>
        <v>156310</v>
      </c>
      <c r="BL2" s="75">
        <f t="shared" ref="BL2" si="6">SUM(BL3:BL11)</f>
        <v>0</v>
      </c>
      <c r="BM2" s="75">
        <f t="shared" ref="BM2:BR2" si="7">SUM(BM4:BM11)</f>
        <v>0</v>
      </c>
      <c r="BN2" s="75">
        <f t="shared" si="7"/>
        <v>0</v>
      </c>
      <c r="BO2" s="75">
        <f t="shared" si="7"/>
        <v>2439</v>
      </c>
      <c r="BP2" s="75">
        <f t="shared" si="7"/>
        <v>11593</v>
      </c>
      <c r="BQ2" s="75">
        <f t="shared" si="7"/>
        <v>35516</v>
      </c>
      <c r="BR2" s="75">
        <f t="shared" si="7"/>
        <v>71714</v>
      </c>
      <c r="BS2" s="75">
        <f t="shared" ref="BS2" si="8">SUM(BS4:BS11)</f>
        <v>53564</v>
      </c>
    </row>
    <row r="3" spans="1:71" ht="34.5" customHeight="1" x14ac:dyDescent="0.25">
      <c r="A3" s="69" t="s">
        <v>58</v>
      </c>
      <c r="B3" s="19">
        <v>285153</v>
      </c>
      <c r="C3" s="19">
        <v>284982</v>
      </c>
      <c r="D3" s="19">
        <v>277719</v>
      </c>
      <c r="E3" s="20">
        <f>SUM(B3:D3)</f>
        <v>847854</v>
      </c>
      <c r="F3" s="19">
        <v>241565</v>
      </c>
      <c r="G3" s="19">
        <v>235256</v>
      </c>
      <c r="H3" s="19">
        <v>241236</v>
      </c>
      <c r="I3" s="19">
        <v>238209</v>
      </c>
      <c r="J3" s="21">
        <v>233013</v>
      </c>
      <c r="K3" s="21">
        <v>233246</v>
      </c>
      <c r="L3" s="21">
        <v>229167</v>
      </c>
      <c r="M3" s="21">
        <v>262383</v>
      </c>
      <c r="N3" s="21">
        <v>264015</v>
      </c>
      <c r="O3" s="21">
        <v>285153</v>
      </c>
      <c r="P3" s="21">
        <v>284982</v>
      </c>
      <c r="Q3" s="21">
        <v>277719</v>
      </c>
      <c r="R3" s="22">
        <f>SUM(F3:Q3)</f>
        <v>3025944</v>
      </c>
      <c r="S3" s="6">
        <v>248628</v>
      </c>
      <c r="T3" s="6">
        <v>246936</v>
      </c>
      <c r="U3" s="6">
        <v>247322</v>
      </c>
      <c r="V3" s="6">
        <v>211820</v>
      </c>
      <c r="W3" s="6">
        <v>274500</v>
      </c>
      <c r="X3" s="6">
        <v>197292</v>
      </c>
      <c r="Y3" s="6">
        <v>203751</v>
      </c>
      <c r="Z3" s="6">
        <v>188309</v>
      </c>
      <c r="AA3" s="6">
        <v>208774</v>
      </c>
      <c r="AB3" s="6">
        <v>238361</v>
      </c>
      <c r="AC3" s="6">
        <v>180433</v>
      </c>
      <c r="AD3" s="6">
        <v>216024</v>
      </c>
      <c r="AE3" s="21">
        <f>SUM(S3:AD3)</f>
        <v>2662150</v>
      </c>
      <c r="AF3" s="17">
        <f>AE3/SUM(F3:O3)*100</f>
        <v>108.07500518625244</v>
      </c>
      <c r="AG3" s="6">
        <v>262727</v>
      </c>
      <c r="AH3" s="6">
        <v>279919</v>
      </c>
      <c r="AI3" s="6">
        <v>219152</v>
      </c>
      <c r="AJ3" s="6">
        <v>237148</v>
      </c>
      <c r="AK3" s="6">
        <v>167927</v>
      </c>
      <c r="AL3" s="6">
        <v>136344</v>
      </c>
      <c r="AM3" s="6">
        <v>220424</v>
      </c>
      <c r="AN3" s="6">
        <v>185958</v>
      </c>
      <c r="AO3" s="6">
        <v>185246</v>
      </c>
      <c r="AP3" s="6">
        <v>182462</v>
      </c>
      <c r="AQ3" s="6">
        <v>153677</v>
      </c>
      <c r="AR3" s="23">
        <v>184057</v>
      </c>
      <c r="AS3" s="24">
        <f>SUM(AG3:AR3)</f>
        <v>2415041</v>
      </c>
      <c r="AT3" s="17">
        <f>AS3/(SUM(S3:Y3))*100</f>
        <v>148.13939465688983</v>
      </c>
      <c r="AU3" s="9">
        <v>240280</v>
      </c>
      <c r="AV3" s="9">
        <v>241415</v>
      </c>
      <c r="AW3" s="9">
        <v>261978</v>
      </c>
      <c r="AX3" s="9">
        <v>148113</v>
      </c>
      <c r="AY3" s="97" t="s">
        <v>59</v>
      </c>
      <c r="AZ3" s="97"/>
      <c r="BA3" s="97"/>
      <c r="BB3" s="97"/>
      <c r="BC3" s="97"/>
      <c r="BD3" s="97"/>
      <c r="BE3" s="97"/>
      <c r="BF3" s="97"/>
      <c r="BG3" s="6">
        <f t="shared" ref="BG3:BG10" si="9">SUM(AU3:BF3)</f>
        <v>891786</v>
      </c>
      <c r="BH3" s="17">
        <f>BG3/AVERAGE(AG3:AM3)</f>
        <v>4.0970950506057529</v>
      </c>
      <c r="BI3" s="9" t="s">
        <v>117</v>
      </c>
      <c r="BJ3" s="9" t="s">
        <v>117</v>
      </c>
      <c r="BK3" s="9" t="s">
        <v>117</v>
      </c>
      <c r="BL3" s="9" t="s">
        <v>117</v>
      </c>
      <c r="BM3" s="9" t="s">
        <v>117</v>
      </c>
      <c r="BN3" s="9" t="s">
        <v>117</v>
      </c>
      <c r="BO3" s="9" t="s">
        <v>117</v>
      </c>
      <c r="BP3" s="9" t="s">
        <v>117</v>
      </c>
      <c r="BQ3" s="9" t="s">
        <v>117</v>
      </c>
      <c r="BR3" s="9" t="s">
        <v>117</v>
      </c>
      <c r="BS3" s="9" t="s">
        <v>117</v>
      </c>
    </row>
    <row r="4" spans="1:71" ht="30" customHeight="1" x14ac:dyDescent="0.25">
      <c r="A4" s="69" t="s">
        <v>60</v>
      </c>
      <c r="B4" s="19" t="s">
        <v>118</v>
      </c>
      <c r="C4" s="19" t="s">
        <v>118</v>
      </c>
      <c r="D4" s="19" t="s">
        <v>118</v>
      </c>
      <c r="E4" s="19" t="s">
        <v>118</v>
      </c>
      <c r="F4" s="19" t="s">
        <v>118</v>
      </c>
      <c r="G4" s="19" t="s">
        <v>118</v>
      </c>
      <c r="H4" s="19" t="s">
        <v>118</v>
      </c>
      <c r="I4" s="19" t="s">
        <v>118</v>
      </c>
      <c r="J4" s="19" t="s">
        <v>118</v>
      </c>
      <c r="K4" s="19" t="s">
        <v>118</v>
      </c>
      <c r="L4" s="19" t="s">
        <v>118</v>
      </c>
      <c r="M4" s="19" t="s">
        <v>118</v>
      </c>
      <c r="N4" s="19" t="s">
        <v>118</v>
      </c>
      <c r="O4" s="19" t="s">
        <v>118</v>
      </c>
      <c r="P4" s="19" t="s">
        <v>118</v>
      </c>
      <c r="Q4" s="19" t="s">
        <v>118</v>
      </c>
      <c r="R4" s="22">
        <f t="shared" ref="R4:R11" si="10">SUM(F4:Q4)</f>
        <v>0</v>
      </c>
      <c r="S4" s="19" t="s">
        <v>118</v>
      </c>
      <c r="T4" s="19" t="s">
        <v>118</v>
      </c>
      <c r="U4" s="19" t="s">
        <v>118</v>
      </c>
      <c r="V4" s="19" t="s">
        <v>118</v>
      </c>
      <c r="W4" s="19" t="s">
        <v>118</v>
      </c>
      <c r="X4" s="19" t="s">
        <v>118</v>
      </c>
      <c r="Y4" s="19" t="s">
        <v>118</v>
      </c>
      <c r="Z4" s="19" t="s">
        <v>118</v>
      </c>
      <c r="AA4" s="19" t="s">
        <v>118</v>
      </c>
      <c r="AB4" s="19" t="s">
        <v>118</v>
      </c>
      <c r="AC4" s="19" t="s">
        <v>118</v>
      </c>
      <c r="AD4" s="19" t="s">
        <v>118</v>
      </c>
      <c r="AE4" s="21">
        <f t="shared" ref="AE4:AE11" si="11">SUM(S4:AD4)</f>
        <v>0</v>
      </c>
      <c r="AF4" s="17"/>
      <c r="AG4" s="6" t="s">
        <v>118</v>
      </c>
      <c r="AH4" s="6" t="s">
        <v>118</v>
      </c>
      <c r="AI4" s="6" t="s">
        <v>118</v>
      </c>
      <c r="AJ4" s="6" t="s">
        <v>118</v>
      </c>
      <c r="AK4" s="6" t="s">
        <v>118</v>
      </c>
      <c r="AL4" s="6" t="s">
        <v>118</v>
      </c>
      <c r="AM4" s="6" t="s">
        <v>118</v>
      </c>
      <c r="AN4" s="6" t="s">
        <v>118</v>
      </c>
      <c r="AO4" s="6">
        <v>6080</v>
      </c>
      <c r="AP4" s="6">
        <v>7080</v>
      </c>
      <c r="AQ4" s="6">
        <v>6570</v>
      </c>
      <c r="AR4" s="6">
        <v>2254</v>
      </c>
      <c r="AS4" s="24">
        <f t="shared" ref="AS4:AS11" si="12">SUM(AG4:AR4)</f>
        <v>21984</v>
      </c>
      <c r="AT4" s="17" t="s">
        <v>61</v>
      </c>
      <c r="AU4" s="6">
        <v>5743</v>
      </c>
      <c r="AV4" s="6">
        <v>5915</v>
      </c>
      <c r="AW4" s="6">
        <v>5431</v>
      </c>
      <c r="AX4" s="6">
        <v>4978</v>
      </c>
      <c r="AY4" s="97" t="s">
        <v>59</v>
      </c>
      <c r="AZ4" s="97"/>
      <c r="BA4" s="97"/>
      <c r="BB4" s="97"/>
      <c r="BC4" s="97"/>
      <c r="BD4" s="97"/>
      <c r="BE4" s="97"/>
      <c r="BF4" s="97"/>
      <c r="BG4" s="6">
        <f t="shared" si="9"/>
        <v>22067</v>
      </c>
      <c r="BH4" s="25" t="s">
        <v>61</v>
      </c>
      <c r="BI4" s="9" t="s">
        <v>117</v>
      </c>
      <c r="BJ4" s="9" t="s">
        <v>117</v>
      </c>
      <c r="BK4" s="9" t="s">
        <v>117</v>
      </c>
      <c r="BL4" s="9" t="s">
        <v>117</v>
      </c>
      <c r="BM4" s="9" t="s">
        <v>117</v>
      </c>
      <c r="BN4" s="9" t="s">
        <v>117</v>
      </c>
      <c r="BO4" s="9" t="s">
        <v>117</v>
      </c>
      <c r="BP4" s="9" t="s">
        <v>117</v>
      </c>
      <c r="BQ4" s="9" t="s">
        <v>117</v>
      </c>
      <c r="BR4" s="9" t="s">
        <v>117</v>
      </c>
      <c r="BS4" s="9" t="s">
        <v>117</v>
      </c>
    </row>
    <row r="5" spans="1:71" ht="33" customHeight="1" x14ac:dyDescent="0.25">
      <c r="A5" s="69" t="s">
        <v>116</v>
      </c>
      <c r="B5" s="19" t="s">
        <v>118</v>
      </c>
      <c r="C5" s="19" t="s">
        <v>118</v>
      </c>
      <c r="D5" s="19" t="s">
        <v>118</v>
      </c>
      <c r="E5" s="19" t="s">
        <v>118</v>
      </c>
      <c r="F5" s="19" t="s">
        <v>118</v>
      </c>
      <c r="G5" s="19" t="s">
        <v>118</v>
      </c>
      <c r="H5" s="19" t="s">
        <v>118</v>
      </c>
      <c r="I5" s="19" t="s">
        <v>118</v>
      </c>
      <c r="J5" s="19" t="s">
        <v>118</v>
      </c>
      <c r="K5" s="19" t="s">
        <v>118</v>
      </c>
      <c r="L5" s="19" t="s">
        <v>118</v>
      </c>
      <c r="M5" s="19" t="s">
        <v>118</v>
      </c>
      <c r="N5" s="19" t="s">
        <v>118</v>
      </c>
      <c r="O5" s="19" t="s">
        <v>118</v>
      </c>
      <c r="P5" s="19" t="s">
        <v>118</v>
      </c>
      <c r="Q5" s="19" t="s">
        <v>118</v>
      </c>
      <c r="R5" s="22">
        <f t="shared" si="10"/>
        <v>0</v>
      </c>
      <c r="S5" s="6">
        <v>81600</v>
      </c>
      <c r="T5" s="6">
        <v>81600</v>
      </c>
      <c r="U5" s="6">
        <v>81600</v>
      </c>
      <c r="V5" s="6">
        <v>81600</v>
      </c>
      <c r="W5" s="6">
        <v>81600</v>
      </c>
      <c r="X5" s="6">
        <v>81600</v>
      </c>
      <c r="Y5" s="6">
        <v>81600</v>
      </c>
      <c r="Z5" s="6">
        <v>81600</v>
      </c>
      <c r="AA5" s="6">
        <v>81600</v>
      </c>
      <c r="AB5" s="6">
        <v>81600</v>
      </c>
      <c r="AC5" s="6">
        <v>81600</v>
      </c>
      <c r="AD5" s="6">
        <v>81600</v>
      </c>
      <c r="AE5" s="21">
        <f t="shared" si="11"/>
        <v>979200</v>
      </c>
      <c r="AF5" s="25" t="s">
        <v>62</v>
      </c>
      <c r="AG5" s="6">
        <v>64030</v>
      </c>
      <c r="AH5" s="6">
        <v>88258</v>
      </c>
      <c r="AI5" s="6">
        <v>88258</v>
      </c>
      <c r="AJ5" s="6">
        <v>97017</v>
      </c>
      <c r="AK5" s="6">
        <v>110554</v>
      </c>
      <c r="AL5" s="6">
        <v>115131</v>
      </c>
      <c r="AM5" s="6">
        <v>53196</v>
      </c>
      <c r="AN5" s="6">
        <v>109803</v>
      </c>
      <c r="AO5" s="6">
        <v>128178</v>
      </c>
      <c r="AP5" s="6">
        <v>110959</v>
      </c>
      <c r="AQ5" s="6">
        <v>124156</v>
      </c>
      <c r="AR5" s="6">
        <v>122946</v>
      </c>
      <c r="AS5" s="24">
        <f t="shared" si="12"/>
        <v>1212486</v>
      </c>
      <c r="AT5" s="17">
        <f>AS5/(SUM(S5:Y5))*100</f>
        <v>212.26995798319325</v>
      </c>
      <c r="AU5" s="26">
        <v>115942</v>
      </c>
      <c r="AV5" s="6">
        <v>169088</v>
      </c>
      <c r="AW5" s="6">
        <v>184460</v>
      </c>
      <c r="AX5" s="6">
        <v>194970</v>
      </c>
      <c r="AY5" s="6">
        <v>204198</v>
      </c>
      <c r="AZ5" s="6">
        <v>209265</v>
      </c>
      <c r="BA5" s="6">
        <v>219720</v>
      </c>
      <c r="BB5" s="6">
        <v>175438</v>
      </c>
      <c r="BC5" s="6">
        <v>179926</v>
      </c>
      <c r="BD5" s="6">
        <v>175222</v>
      </c>
      <c r="BE5" s="6">
        <v>148970</v>
      </c>
      <c r="BF5" s="6">
        <v>149555</v>
      </c>
      <c r="BG5" s="6">
        <f t="shared" si="9"/>
        <v>2126754</v>
      </c>
      <c r="BH5" s="17">
        <f>BG5/AS5*100</f>
        <v>175.40441704069161</v>
      </c>
      <c r="BI5" s="26">
        <v>158130</v>
      </c>
      <c r="BJ5" s="6">
        <v>190620</v>
      </c>
      <c r="BK5" s="6">
        <v>139682</v>
      </c>
      <c r="BL5" s="6">
        <v>0</v>
      </c>
      <c r="BM5" s="6">
        <v>0</v>
      </c>
      <c r="BN5" s="6">
        <v>0</v>
      </c>
      <c r="BO5" s="27">
        <v>2439</v>
      </c>
      <c r="BP5" s="27">
        <v>10225</v>
      </c>
      <c r="BQ5" s="27">
        <v>34838</v>
      </c>
      <c r="BR5" s="27">
        <v>63009</v>
      </c>
      <c r="BS5" s="27">
        <v>47327</v>
      </c>
    </row>
    <row r="6" spans="1:71" ht="32.25" customHeight="1" x14ac:dyDescent="0.25">
      <c r="A6" s="69" t="s">
        <v>63</v>
      </c>
      <c r="B6" s="19">
        <v>7440</v>
      </c>
      <c r="C6" s="19">
        <v>7440</v>
      </c>
      <c r="D6" s="19">
        <v>7440</v>
      </c>
      <c r="E6" s="19">
        <f>SUM(B6:D6)</f>
        <v>22320</v>
      </c>
      <c r="F6" s="19">
        <v>7440</v>
      </c>
      <c r="G6" s="19">
        <v>7440</v>
      </c>
      <c r="H6" s="19">
        <v>7440</v>
      </c>
      <c r="I6" s="19">
        <v>7600</v>
      </c>
      <c r="J6" s="21">
        <v>7600</v>
      </c>
      <c r="K6" s="21">
        <v>9800</v>
      </c>
      <c r="L6" s="21">
        <v>9800</v>
      </c>
      <c r="M6" s="21">
        <v>9800</v>
      </c>
      <c r="N6" s="21">
        <v>9800</v>
      </c>
      <c r="O6" s="21">
        <v>9800</v>
      </c>
      <c r="P6" s="21">
        <v>9800</v>
      </c>
      <c r="Q6" s="21">
        <v>9800</v>
      </c>
      <c r="R6" s="22">
        <f t="shared" si="10"/>
        <v>106120</v>
      </c>
      <c r="S6" s="6">
        <v>15294</v>
      </c>
      <c r="T6" s="6">
        <v>20392</v>
      </c>
      <c r="U6" s="6">
        <v>21592</v>
      </c>
      <c r="V6" s="6">
        <v>11216</v>
      </c>
      <c r="W6" s="6">
        <v>21832</v>
      </c>
      <c r="X6" s="6">
        <v>24032</v>
      </c>
      <c r="Y6" s="6">
        <v>24032</v>
      </c>
      <c r="Z6" s="6">
        <v>23992</v>
      </c>
      <c r="AA6" s="6">
        <v>23992</v>
      </c>
      <c r="AB6" s="6">
        <v>24640</v>
      </c>
      <c r="AC6" s="6">
        <v>24800</v>
      </c>
      <c r="AD6" s="6">
        <v>12800</v>
      </c>
      <c r="AE6" s="21">
        <f t="shared" si="11"/>
        <v>248614</v>
      </c>
      <c r="AF6" s="17">
        <f t="shared" ref="AF6:AF11" si="13">AE6/SUM(F6:O6)*100</f>
        <v>287.34858992140545</v>
      </c>
      <c r="AG6" s="6">
        <v>19200</v>
      </c>
      <c r="AH6" s="6">
        <v>20000</v>
      </c>
      <c r="AI6" s="6">
        <v>15000</v>
      </c>
      <c r="AJ6" s="6">
        <v>15570</v>
      </c>
      <c r="AK6" s="6">
        <v>20320</v>
      </c>
      <c r="AL6" s="6">
        <v>20720</v>
      </c>
      <c r="AM6" s="6">
        <v>21720</v>
      </c>
      <c r="AN6" s="6">
        <v>22400</v>
      </c>
      <c r="AO6" s="6">
        <v>22080</v>
      </c>
      <c r="AP6" s="6">
        <v>21760</v>
      </c>
      <c r="AQ6" s="6">
        <v>21660</v>
      </c>
      <c r="AR6" s="6">
        <v>10830</v>
      </c>
      <c r="AS6" s="24">
        <f t="shared" si="12"/>
        <v>231260</v>
      </c>
      <c r="AT6" s="17">
        <f>AS6/(SUM(S6:Y6))*100</f>
        <v>167.10744996025724</v>
      </c>
      <c r="AU6" s="6">
        <v>19040</v>
      </c>
      <c r="AV6" s="6">
        <v>19160</v>
      </c>
      <c r="AW6" s="6">
        <v>19400</v>
      </c>
      <c r="AX6" s="6">
        <v>9700</v>
      </c>
      <c r="AY6" s="6">
        <v>20020</v>
      </c>
      <c r="AZ6" s="6">
        <v>20100</v>
      </c>
      <c r="BA6" s="6">
        <v>20740</v>
      </c>
      <c r="BB6" s="6">
        <v>20740</v>
      </c>
      <c r="BC6" s="6">
        <v>21420</v>
      </c>
      <c r="BD6" s="6">
        <v>21420</v>
      </c>
      <c r="BE6" s="6">
        <v>22020</v>
      </c>
      <c r="BF6" s="6">
        <v>11170</v>
      </c>
      <c r="BG6" s="6">
        <f t="shared" si="9"/>
        <v>224930</v>
      </c>
      <c r="BH6" s="17">
        <f t="shared" ref="BH6:BH11" si="14">BG6/AS6*100</f>
        <v>97.262821067197095</v>
      </c>
      <c r="BI6" s="28">
        <v>14655</v>
      </c>
      <c r="BJ6" s="29">
        <v>18900</v>
      </c>
      <c r="BK6" s="30">
        <v>9452</v>
      </c>
      <c r="BL6" s="28">
        <v>0</v>
      </c>
      <c r="BM6" s="30">
        <v>0</v>
      </c>
      <c r="BN6" s="30">
        <v>0</v>
      </c>
      <c r="BO6" s="30">
        <v>0</v>
      </c>
      <c r="BP6" s="30">
        <v>0</v>
      </c>
      <c r="BQ6" s="30">
        <v>200</v>
      </c>
      <c r="BR6" s="6">
        <v>8130</v>
      </c>
      <c r="BS6" s="6">
        <v>5580</v>
      </c>
    </row>
    <row r="7" spans="1:71" ht="32.25" customHeight="1" x14ac:dyDescent="0.25">
      <c r="A7" s="69" t="s">
        <v>64</v>
      </c>
      <c r="B7" s="19">
        <v>983</v>
      </c>
      <c r="C7" s="19">
        <v>771</v>
      </c>
      <c r="D7" s="19">
        <v>851</v>
      </c>
      <c r="E7" s="19">
        <f t="shared" ref="E7:E11" si="15">SUM(B7:D7)</f>
        <v>2605</v>
      </c>
      <c r="F7" s="19">
        <v>3667</v>
      </c>
      <c r="G7" s="19">
        <v>3736</v>
      </c>
      <c r="H7" s="19">
        <v>3712</v>
      </c>
      <c r="I7" s="19">
        <v>3969</v>
      </c>
      <c r="J7" s="21">
        <v>3966</v>
      </c>
      <c r="K7" s="21">
        <v>4337</v>
      </c>
      <c r="L7" s="21">
        <v>4302</v>
      </c>
      <c r="M7" s="21">
        <v>3870</v>
      </c>
      <c r="N7" s="21">
        <v>4236</v>
      </c>
      <c r="O7" s="21">
        <v>4027</v>
      </c>
      <c r="P7" s="21">
        <v>4011</v>
      </c>
      <c r="Q7" s="21">
        <v>3213</v>
      </c>
      <c r="R7" s="22">
        <f t="shared" si="10"/>
        <v>47046</v>
      </c>
      <c r="S7" s="6">
        <v>3894</v>
      </c>
      <c r="T7" s="6">
        <v>4325</v>
      </c>
      <c r="U7" s="6">
        <v>4707</v>
      </c>
      <c r="V7" s="6">
        <v>4127</v>
      </c>
      <c r="W7" s="6">
        <v>4773</v>
      </c>
      <c r="X7" s="6">
        <v>5059</v>
      </c>
      <c r="Y7" s="6">
        <v>5048</v>
      </c>
      <c r="Z7" s="6">
        <v>4947</v>
      </c>
      <c r="AA7" s="6">
        <v>5159</v>
      </c>
      <c r="AB7" s="6">
        <v>5073</v>
      </c>
      <c r="AC7" s="6">
        <v>4903</v>
      </c>
      <c r="AD7" s="6">
        <v>3990</v>
      </c>
      <c r="AE7" s="21">
        <f t="shared" si="11"/>
        <v>56005</v>
      </c>
      <c r="AF7" s="17">
        <f t="shared" si="13"/>
        <v>140.63834061574005</v>
      </c>
      <c r="AG7" s="6">
        <v>3782</v>
      </c>
      <c r="AH7" s="6">
        <v>4011</v>
      </c>
      <c r="AI7" s="6">
        <v>4349</v>
      </c>
      <c r="AJ7" s="6">
        <v>4182</v>
      </c>
      <c r="AK7" s="6">
        <v>4443</v>
      </c>
      <c r="AL7" s="6">
        <v>4180</v>
      </c>
      <c r="AM7" s="6">
        <v>5169</v>
      </c>
      <c r="AN7" s="6">
        <v>4139</v>
      </c>
      <c r="AO7" s="6">
        <v>4145</v>
      </c>
      <c r="AP7" s="6">
        <v>4098</v>
      </c>
      <c r="AQ7" s="6">
        <v>4285</v>
      </c>
      <c r="AR7" s="6">
        <v>2988</v>
      </c>
      <c r="AS7" s="24">
        <f t="shared" si="12"/>
        <v>49771</v>
      </c>
      <c r="AT7" s="17">
        <f>AS7/(SUM(S7:Y7))*100</f>
        <v>155.86070835812481</v>
      </c>
      <c r="AU7" s="6">
        <v>4330</v>
      </c>
      <c r="AV7" s="6">
        <v>3657</v>
      </c>
      <c r="AW7" s="6">
        <v>4043</v>
      </c>
      <c r="AX7" s="6">
        <v>3739</v>
      </c>
      <c r="AY7" s="6">
        <v>4043</v>
      </c>
      <c r="AZ7" s="6">
        <v>4146</v>
      </c>
      <c r="BA7" s="6">
        <v>4302</v>
      </c>
      <c r="BB7" s="6">
        <v>4026</v>
      </c>
      <c r="BC7" s="6">
        <v>4226</v>
      </c>
      <c r="BD7" s="31">
        <v>4299</v>
      </c>
      <c r="BE7" s="31">
        <v>4087</v>
      </c>
      <c r="BF7" s="31">
        <v>3195</v>
      </c>
      <c r="BG7" s="6">
        <f t="shared" si="9"/>
        <v>48093</v>
      </c>
      <c r="BH7" s="17">
        <f t="shared" si="14"/>
        <v>96.628558799300805</v>
      </c>
      <c r="BI7" s="6">
        <v>3480</v>
      </c>
      <c r="BJ7" s="6">
        <v>3689</v>
      </c>
      <c r="BK7" s="6">
        <v>3533</v>
      </c>
      <c r="BL7" s="6">
        <v>0</v>
      </c>
      <c r="BM7" s="6">
        <v>0</v>
      </c>
      <c r="BN7" s="6">
        <v>0</v>
      </c>
      <c r="BO7" s="6">
        <v>0</v>
      </c>
      <c r="BP7" s="6">
        <v>1334</v>
      </c>
      <c r="BQ7" s="6">
        <v>421</v>
      </c>
      <c r="BR7" s="6">
        <v>499</v>
      </c>
      <c r="BS7" s="6">
        <v>561</v>
      </c>
    </row>
    <row r="8" spans="1:71" ht="27.75" customHeight="1" x14ac:dyDescent="0.25">
      <c r="A8" s="69" t="s">
        <v>65</v>
      </c>
      <c r="B8" s="19">
        <v>296</v>
      </c>
      <c r="C8" s="19">
        <v>285</v>
      </c>
      <c r="D8" s="19">
        <v>291</v>
      </c>
      <c r="E8" s="19">
        <f t="shared" si="15"/>
        <v>872</v>
      </c>
      <c r="F8" s="19">
        <v>160</v>
      </c>
      <c r="G8" s="19">
        <v>197</v>
      </c>
      <c r="H8" s="19">
        <v>210</v>
      </c>
      <c r="I8" s="19">
        <v>268</v>
      </c>
      <c r="J8" s="21">
        <v>310</v>
      </c>
      <c r="K8" s="21">
        <v>360</v>
      </c>
      <c r="L8" s="21">
        <v>390</v>
      </c>
      <c r="M8" s="21">
        <v>422</v>
      </c>
      <c r="N8" s="21">
        <v>373</v>
      </c>
      <c r="O8" s="21">
        <v>402</v>
      </c>
      <c r="P8" s="21">
        <v>410</v>
      </c>
      <c r="Q8" s="21">
        <v>329</v>
      </c>
      <c r="R8" s="22">
        <f t="shared" si="10"/>
        <v>3831</v>
      </c>
      <c r="S8" s="6">
        <v>333</v>
      </c>
      <c r="T8" s="6">
        <v>394</v>
      </c>
      <c r="U8" s="6">
        <v>437</v>
      </c>
      <c r="V8" s="6">
        <v>501</v>
      </c>
      <c r="W8" s="6">
        <v>553</v>
      </c>
      <c r="X8" s="6">
        <v>550</v>
      </c>
      <c r="Y8" s="6">
        <v>550</v>
      </c>
      <c r="Z8" s="6">
        <v>508</v>
      </c>
      <c r="AA8" s="6">
        <v>453</v>
      </c>
      <c r="AB8" s="6">
        <v>538</v>
      </c>
      <c r="AC8" s="6">
        <v>508</v>
      </c>
      <c r="AD8" s="6">
        <v>456</v>
      </c>
      <c r="AE8" s="21">
        <f t="shared" si="11"/>
        <v>5781</v>
      </c>
      <c r="AF8" s="17">
        <f t="shared" si="13"/>
        <v>186.96636481241916</v>
      </c>
      <c r="AG8" s="6">
        <v>415</v>
      </c>
      <c r="AH8" s="6">
        <v>450</v>
      </c>
      <c r="AI8" s="6">
        <v>499</v>
      </c>
      <c r="AJ8" s="6">
        <v>574</v>
      </c>
      <c r="AK8" s="6">
        <v>594</v>
      </c>
      <c r="AL8" s="6">
        <v>587</v>
      </c>
      <c r="AM8" s="6">
        <v>628</v>
      </c>
      <c r="AN8" s="6">
        <v>602</v>
      </c>
      <c r="AO8" s="6">
        <v>560</v>
      </c>
      <c r="AP8" s="6">
        <v>599</v>
      </c>
      <c r="AQ8" s="6">
        <v>433</v>
      </c>
      <c r="AR8" s="6">
        <v>417</v>
      </c>
      <c r="AS8" s="24">
        <f t="shared" si="12"/>
        <v>6358</v>
      </c>
      <c r="AT8" s="17">
        <f>AS8/(AVERAGE(S8:Y8))*100</f>
        <v>1341.3502109704641</v>
      </c>
      <c r="AU8" s="6">
        <v>393</v>
      </c>
      <c r="AV8" s="6">
        <v>415</v>
      </c>
      <c r="AW8" s="6">
        <v>442</v>
      </c>
      <c r="AX8" s="6">
        <v>442</v>
      </c>
      <c r="AY8" s="6">
        <v>442</v>
      </c>
      <c r="AZ8" s="6">
        <v>463</v>
      </c>
      <c r="BA8" s="6">
        <v>482</v>
      </c>
      <c r="BB8" s="6">
        <v>459</v>
      </c>
      <c r="BC8" s="6">
        <v>463</v>
      </c>
      <c r="BD8" s="6">
        <v>445</v>
      </c>
      <c r="BE8" s="6">
        <v>413</v>
      </c>
      <c r="BF8" s="6">
        <v>381</v>
      </c>
      <c r="BG8" s="6">
        <f t="shared" si="9"/>
        <v>5240</v>
      </c>
      <c r="BH8" s="17">
        <f t="shared" si="14"/>
        <v>82.415854042151608</v>
      </c>
      <c r="BI8" s="4">
        <v>319</v>
      </c>
      <c r="BJ8" s="4">
        <v>323</v>
      </c>
      <c r="BK8" s="4">
        <v>357</v>
      </c>
      <c r="BL8" s="4">
        <v>0</v>
      </c>
      <c r="BM8" s="4">
        <v>0</v>
      </c>
      <c r="BN8" s="4">
        <v>0</v>
      </c>
      <c r="BO8" s="4">
        <v>0</v>
      </c>
      <c r="BP8" s="4">
        <v>34</v>
      </c>
      <c r="BQ8" s="64">
        <v>57</v>
      </c>
      <c r="BR8" s="64">
        <v>76</v>
      </c>
      <c r="BS8" s="64">
        <v>96</v>
      </c>
    </row>
    <row r="9" spans="1:71" ht="27.75" customHeight="1" x14ac:dyDescent="0.25">
      <c r="A9" s="69" t="s">
        <v>66</v>
      </c>
      <c r="B9" s="19">
        <v>1230</v>
      </c>
      <c r="C9" s="19">
        <v>1298</v>
      </c>
      <c r="D9" s="19">
        <v>1343</v>
      </c>
      <c r="E9" s="19">
        <f t="shared" si="15"/>
        <v>3871</v>
      </c>
      <c r="F9" s="19">
        <v>1343</v>
      </c>
      <c r="G9" s="19">
        <v>1389</v>
      </c>
      <c r="H9" s="19">
        <v>1429</v>
      </c>
      <c r="I9" s="19">
        <v>1459</v>
      </c>
      <c r="J9" s="21">
        <v>1508</v>
      </c>
      <c r="K9" s="21">
        <v>1518</v>
      </c>
      <c r="L9" s="21">
        <v>1558</v>
      </c>
      <c r="M9" s="21">
        <v>1717</v>
      </c>
      <c r="N9" s="21">
        <v>1806</v>
      </c>
      <c r="O9" s="21">
        <v>1811</v>
      </c>
      <c r="P9" s="21">
        <v>1923</v>
      </c>
      <c r="Q9" s="21">
        <v>1931</v>
      </c>
      <c r="R9" s="22">
        <f t="shared" si="10"/>
        <v>19392</v>
      </c>
      <c r="S9" s="21">
        <v>1920</v>
      </c>
      <c r="T9" s="21">
        <v>2033</v>
      </c>
      <c r="U9" s="21">
        <v>2165</v>
      </c>
      <c r="V9" s="6">
        <v>2195</v>
      </c>
      <c r="W9" s="6">
        <v>2288</v>
      </c>
      <c r="X9" s="6">
        <v>2339</v>
      </c>
      <c r="Y9" s="6">
        <v>2402</v>
      </c>
      <c r="Z9" s="6">
        <v>2498</v>
      </c>
      <c r="AA9" s="6">
        <v>2503</v>
      </c>
      <c r="AB9" s="6">
        <v>2538</v>
      </c>
      <c r="AC9" s="6">
        <v>2565</v>
      </c>
      <c r="AD9" s="6">
        <v>2565</v>
      </c>
      <c r="AE9" s="21">
        <f t="shared" si="11"/>
        <v>28011</v>
      </c>
      <c r="AF9" s="17">
        <f t="shared" si="13"/>
        <v>180.27416655940277</v>
      </c>
      <c r="AG9" s="6">
        <v>2576</v>
      </c>
      <c r="AH9" s="6">
        <v>2620</v>
      </c>
      <c r="AI9" s="6">
        <v>2597</v>
      </c>
      <c r="AJ9" s="6">
        <v>2670</v>
      </c>
      <c r="AK9" s="6">
        <v>2727</v>
      </c>
      <c r="AL9" s="6">
        <v>2749</v>
      </c>
      <c r="AM9" s="6">
        <v>2826</v>
      </c>
      <c r="AN9" s="6">
        <v>2873</v>
      </c>
      <c r="AO9" s="6">
        <v>2901</v>
      </c>
      <c r="AP9" s="6">
        <v>2966</v>
      </c>
      <c r="AQ9" s="6">
        <v>2986</v>
      </c>
      <c r="AR9" s="6">
        <v>2986</v>
      </c>
      <c r="AS9" s="24">
        <f t="shared" si="12"/>
        <v>33477</v>
      </c>
      <c r="AT9" s="17">
        <f>AS9/(AVERAGE(S9:Y9))*100</f>
        <v>1527.4344935471256</v>
      </c>
      <c r="AU9" s="6">
        <v>2986</v>
      </c>
      <c r="AV9" s="6">
        <v>3062</v>
      </c>
      <c r="AW9" s="6">
        <v>3080</v>
      </c>
      <c r="AX9" s="6">
        <v>3080</v>
      </c>
      <c r="AY9" s="6">
        <v>3075</v>
      </c>
      <c r="AZ9" s="6">
        <v>3093</v>
      </c>
      <c r="BA9" s="6">
        <v>3140</v>
      </c>
      <c r="BB9" s="6">
        <v>3162</v>
      </c>
      <c r="BC9" s="6">
        <v>3162</v>
      </c>
      <c r="BD9" s="6">
        <v>3150</v>
      </c>
      <c r="BE9" s="6">
        <v>3247</v>
      </c>
      <c r="BF9" s="6">
        <v>3247</v>
      </c>
      <c r="BG9" s="6">
        <f t="shared" si="9"/>
        <v>37484</v>
      </c>
      <c r="BH9" s="17">
        <f t="shared" si="14"/>
        <v>111.96941183499118</v>
      </c>
      <c r="BI9" s="5">
        <v>3048</v>
      </c>
      <c r="BJ9" s="5">
        <v>3248</v>
      </c>
      <c r="BK9" s="5">
        <v>3286</v>
      </c>
      <c r="BL9" s="5">
        <v>0</v>
      </c>
      <c r="BM9" s="6">
        <v>0</v>
      </c>
      <c r="BN9" s="6">
        <v>0</v>
      </c>
      <c r="BO9" s="6">
        <v>0</v>
      </c>
      <c r="BP9" s="6">
        <v>0</v>
      </c>
      <c r="BQ9" s="6">
        <v>0</v>
      </c>
      <c r="BR9" s="6">
        <v>0</v>
      </c>
      <c r="BS9" s="6">
        <v>0</v>
      </c>
    </row>
    <row r="10" spans="1:71" ht="30" customHeight="1" x14ac:dyDescent="0.25">
      <c r="A10" s="69" t="s">
        <v>67</v>
      </c>
      <c r="B10" s="19">
        <v>0</v>
      </c>
      <c r="C10" s="19">
        <v>1700</v>
      </c>
      <c r="D10" s="19">
        <v>0</v>
      </c>
      <c r="E10" s="19">
        <f t="shared" si="15"/>
        <v>1700</v>
      </c>
      <c r="F10" s="19">
        <v>0</v>
      </c>
      <c r="G10" s="19">
        <v>500</v>
      </c>
      <c r="H10" s="19">
        <v>0</v>
      </c>
      <c r="I10" s="19">
        <v>0</v>
      </c>
      <c r="J10" s="21">
        <v>1200</v>
      </c>
      <c r="K10" s="21">
        <v>450</v>
      </c>
      <c r="L10" s="21">
        <v>0</v>
      </c>
      <c r="M10" s="21">
        <v>500</v>
      </c>
      <c r="N10" s="21">
        <v>926</v>
      </c>
      <c r="O10" s="21">
        <v>1328</v>
      </c>
      <c r="P10" s="21">
        <v>2360</v>
      </c>
      <c r="Q10" s="21">
        <v>767</v>
      </c>
      <c r="R10" s="22">
        <f t="shared" si="10"/>
        <v>8031</v>
      </c>
      <c r="S10" s="6">
        <v>1391</v>
      </c>
      <c r="T10" s="6">
        <v>2785</v>
      </c>
      <c r="U10" s="6">
        <v>1936</v>
      </c>
      <c r="V10" s="6">
        <v>1746</v>
      </c>
      <c r="W10" s="6">
        <v>1795</v>
      </c>
      <c r="X10" s="6">
        <v>1047</v>
      </c>
      <c r="Y10" s="6">
        <v>0</v>
      </c>
      <c r="Z10" s="6">
        <v>0</v>
      </c>
      <c r="AA10" s="6">
        <v>796</v>
      </c>
      <c r="AB10" s="6">
        <v>1134</v>
      </c>
      <c r="AC10" s="6">
        <v>1429</v>
      </c>
      <c r="AD10" s="6">
        <v>686</v>
      </c>
      <c r="AE10" s="21">
        <f t="shared" si="11"/>
        <v>14745</v>
      </c>
      <c r="AF10" s="17">
        <f t="shared" si="13"/>
        <v>300.67292006525281</v>
      </c>
      <c r="AG10" s="6">
        <v>1257</v>
      </c>
      <c r="AH10" s="6">
        <v>1097</v>
      </c>
      <c r="AI10" s="6">
        <v>1318</v>
      </c>
      <c r="AJ10" s="6">
        <v>1184</v>
      </c>
      <c r="AK10" s="6">
        <v>1217</v>
      </c>
      <c r="AL10" s="6">
        <v>1184</v>
      </c>
      <c r="AM10" s="6">
        <v>615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24">
        <f t="shared" si="12"/>
        <v>7872</v>
      </c>
      <c r="AT10" s="17">
        <f>AS10/(SUM(S10:Y10))*100</f>
        <v>73.570093457943926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208</v>
      </c>
      <c r="BC10" s="6">
        <v>430</v>
      </c>
      <c r="BD10" s="6">
        <v>640</v>
      </c>
      <c r="BE10" s="6">
        <v>50</v>
      </c>
      <c r="BF10" s="6">
        <v>3660</v>
      </c>
      <c r="BG10" s="6">
        <f t="shared" si="9"/>
        <v>4988</v>
      </c>
      <c r="BH10" s="17">
        <f t="shared" si="14"/>
        <v>63.363821138211385</v>
      </c>
      <c r="BI10" s="32">
        <v>0</v>
      </c>
      <c r="BJ10" s="32">
        <v>47</v>
      </c>
      <c r="BK10" s="33">
        <v>0</v>
      </c>
      <c r="BL10" s="32">
        <v>0</v>
      </c>
      <c r="BM10" s="6">
        <v>0</v>
      </c>
      <c r="BN10" s="6">
        <v>0</v>
      </c>
      <c r="BO10" s="27">
        <v>0</v>
      </c>
      <c r="BP10" s="27">
        <v>0</v>
      </c>
      <c r="BQ10" s="27">
        <v>0</v>
      </c>
      <c r="BR10" s="27">
        <v>0</v>
      </c>
      <c r="BS10" s="27">
        <v>0</v>
      </c>
    </row>
    <row r="11" spans="1:71" ht="29.25" customHeight="1" x14ac:dyDescent="0.25">
      <c r="A11" s="69" t="s">
        <v>68</v>
      </c>
      <c r="B11" s="19"/>
      <c r="C11" s="19"/>
      <c r="D11" s="19">
        <v>3000</v>
      </c>
      <c r="E11" s="19">
        <f t="shared" si="15"/>
        <v>3000</v>
      </c>
      <c r="F11" s="19">
        <v>0</v>
      </c>
      <c r="G11" s="19">
        <v>66</v>
      </c>
      <c r="H11" s="19">
        <v>3485</v>
      </c>
      <c r="I11" s="19">
        <v>0</v>
      </c>
      <c r="J11" s="21">
        <f>SUM(J15:J20)</f>
        <v>2300</v>
      </c>
      <c r="K11" s="21">
        <f t="shared" ref="K11:P11" si="16">SUM(K15:K20)</f>
        <v>0</v>
      </c>
      <c r="L11" s="21">
        <f t="shared" si="16"/>
        <v>110</v>
      </c>
      <c r="M11" s="21">
        <f t="shared" si="16"/>
        <v>1992</v>
      </c>
      <c r="N11" s="21">
        <f t="shared" si="16"/>
        <v>6003</v>
      </c>
      <c r="O11" s="21">
        <f t="shared" si="16"/>
        <v>3230</v>
      </c>
      <c r="P11" s="21">
        <f t="shared" si="16"/>
        <v>2975</v>
      </c>
      <c r="Q11" s="21">
        <f>SUM(Q15:Q20)</f>
        <v>6325</v>
      </c>
      <c r="R11" s="22">
        <f t="shared" si="10"/>
        <v>26486</v>
      </c>
      <c r="S11" s="6">
        <v>0</v>
      </c>
      <c r="T11" s="6">
        <v>0</v>
      </c>
      <c r="U11" s="6">
        <v>4897</v>
      </c>
      <c r="V11" s="6">
        <v>0</v>
      </c>
      <c r="W11" s="6">
        <v>4883</v>
      </c>
      <c r="X11" s="6">
        <v>1830</v>
      </c>
      <c r="Y11" s="6">
        <v>2100</v>
      </c>
      <c r="Z11" s="6">
        <v>2100</v>
      </c>
      <c r="AA11" s="6">
        <v>7368</v>
      </c>
      <c r="AB11" s="6">
        <v>3041</v>
      </c>
      <c r="AC11" s="6">
        <v>2855</v>
      </c>
      <c r="AD11" s="6">
        <v>6500</v>
      </c>
      <c r="AE11" s="21">
        <f t="shared" si="11"/>
        <v>35574</v>
      </c>
      <c r="AF11" s="17">
        <f t="shared" si="13"/>
        <v>206.99406493657628</v>
      </c>
      <c r="AG11" s="6">
        <v>0</v>
      </c>
      <c r="AH11" s="6">
        <v>0</v>
      </c>
      <c r="AI11" s="6"/>
      <c r="AJ11" s="6">
        <v>3240</v>
      </c>
      <c r="AK11" s="6">
        <v>600</v>
      </c>
      <c r="AL11" s="6">
        <v>3015</v>
      </c>
      <c r="AM11" s="6">
        <v>3512</v>
      </c>
      <c r="AN11" s="6">
        <v>5189</v>
      </c>
      <c r="AO11" s="6">
        <v>5854</v>
      </c>
      <c r="AP11" s="6">
        <v>2480</v>
      </c>
      <c r="AQ11" s="6">
        <v>2812</v>
      </c>
      <c r="AR11" s="6">
        <v>6500</v>
      </c>
      <c r="AS11" s="24">
        <f t="shared" si="12"/>
        <v>33202</v>
      </c>
      <c r="AT11" s="17">
        <f>AS11/(SUM(S11:Y11))*100</f>
        <v>242.17359591539019</v>
      </c>
      <c r="AU11" s="6">
        <v>0</v>
      </c>
      <c r="AV11" s="6">
        <v>0</v>
      </c>
      <c r="AW11" s="6">
        <v>0</v>
      </c>
      <c r="AX11" s="6">
        <v>4805</v>
      </c>
      <c r="AY11" s="6">
        <v>3000</v>
      </c>
      <c r="AZ11" s="6">
        <v>2206</v>
      </c>
      <c r="BA11" s="6">
        <v>3000</v>
      </c>
      <c r="BB11" s="6">
        <v>2300</v>
      </c>
      <c r="BC11" s="6">
        <v>5000</v>
      </c>
      <c r="BD11" s="6">
        <v>2300</v>
      </c>
      <c r="BE11" s="6">
        <v>2100</v>
      </c>
      <c r="BF11" s="6">
        <v>5541</v>
      </c>
      <c r="BG11" s="6">
        <f>SUM(AU11:BF11)</f>
        <v>30252</v>
      </c>
      <c r="BH11" s="17">
        <f t="shared" si="14"/>
        <v>91.114993072706469</v>
      </c>
      <c r="BI11" s="6">
        <v>3500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  <c r="BS11" s="6">
        <v>0</v>
      </c>
    </row>
    <row r="12" spans="1:71" x14ac:dyDescent="0.25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2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</row>
    <row r="13" spans="1:71" s="82" customFormat="1" ht="47.25" customHeight="1" x14ac:dyDescent="0.25">
      <c r="A13" s="78"/>
      <c r="B13" s="79" t="s">
        <v>0</v>
      </c>
      <c r="C13" s="79" t="s">
        <v>1</v>
      </c>
      <c r="D13" s="79" t="s">
        <v>2</v>
      </c>
      <c r="E13" s="79" t="s">
        <v>69</v>
      </c>
      <c r="F13" s="79" t="s">
        <v>4</v>
      </c>
      <c r="G13" s="79" t="s">
        <v>5</v>
      </c>
      <c r="H13" s="79" t="s">
        <v>6</v>
      </c>
      <c r="I13" s="79" t="s">
        <v>7</v>
      </c>
      <c r="J13" s="79" t="s">
        <v>8</v>
      </c>
      <c r="K13" s="79" t="s">
        <v>9</v>
      </c>
      <c r="L13" s="79" t="s">
        <v>10</v>
      </c>
      <c r="M13" s="79" t="s">
        <v>11</v>
      </c>
      <c r="N13" s="79" t="s">
        <v>12</v>
      </c>
      <c r="O13" s="79" t="s">
        <v>13</v>
      </c>
      <c r="P13" s="79" t="s">
        <v>70</v>
      </c>
      <c r="Q13" s="79" t="s">
        <v>15</v>
      </c>
      <c r="R13" s="7" t="s">
        <v>16</v>
      </c>
      <c r="S13" s="79" t="s">
        <v>71</v>
      </c>
      <c r="T13" s="80" t="s">
        <v>18</v>
      </c>
      <c r="U13" s="81" t="s">
        <v>19</v>
      </c>
      <c r="V13" s="80" t="s">
        <v>20</v>
      </c>
      <c r="W13" s="80" t="s">
        <v>21</v>
      </c>
      <c r="X13" s="80" t="s">
        <v>22</v>
      </c>
      <c r="Y13" s="80" t="s">
        <v>23</v>
      </c>
      <c r="Z13" s="80" t="s">
        <v>24</v>
      </c>
      <c r="AA13" s="80" t="s">
        <v>25</v>
      </c>
      <c r="AB13" s="80" t="s">
        <v>26</v>
      </c>
      <c r="AC13" s="79" t="s">
        <v>27</v>
      </c>
      <c r="AD13" s="79" t="s">
        <v>28</v>
      </c>
      <c r="AE13" s="79" t="s">
        <v>29</v>
      </c>
      <c r="AF13" s="79" t="s">
        <v>30</v>
      </c>
      <c r="AG13" s="79" t="s">
        <v>31</v>
      </c>
      <c r="AH13" s="79" t="s">
        <v>32</v>
      </c>
      <c r="AI13" s="79" t="s">
        <v>33</v>
      </c>
      <c r="AJ13" s="79" t="s">
        <v>34</v>
      </c>
      <c r="AK13" s="79" t="s">
        <v>35</v>
      </c>
      <c r="AL13" s="79" t="s">
        <v>36</v>
      </c>
      <c r="AM13" s="79" t="s">
        <v>37</v>
      </c>
      <c r="AN13" s="79" t="s">
        <v>38</v>
      </c>
      <c r="AO13" s="79" t="s">
        <v>39</v>
      </c>
      <c r="AP13" s="79" t="s">
        <v>40</v>
      </c>
      <c r="AQ13" s="79" t="s">
        <v>41</v>
      </c>
      <c r="AR13" s="79" t="s">
        <v>42</v>
      </c>
      <c r="AS13" s="79" t="s">
        <v>43</v>
      </c>
      <c r="AT13" s="79" t="s">
        <v>30</v>
      </c>
      <c r="AU13" s="79" t="s">
        <v>44</v>
      </c>
      <c r="AV13" s="79" t="s">
        <v>45</v>
      </c>
      <c r="AW13" s="79" t="s">
        <v>46</v>
      </c>
      <c r="AX13" s="79" t="s">
        <v>47</v>
      </c>
      <c r="AY13" s="79" t="s">
        <v>48</v>
      </c>
      <c r="AZ13" s="79" t="s">
        <v>49</v>
      </c>
      <c r="BA13" s="79" t="s">
        <v>50</v>
      </c>
      <c r="BB13" s="79" t="s">
        <v>51</v>
      </c>
      <c r="BC13" s="79" t="s">
        <v>52</v>
      </c>
      <c r="BD13" s="79" t="s">
        <v>53</v>
      </c>
      <c r="BE13" s="79" t="s">
        <v>54</v>
      </c>
      <c r="BF13" s="79" t="s">
        <v>55</v>
      </c>
      <c r="BG13" s="79" t="s">
        <v>56</v>
      </c>
      <c r="BH13" s="79" t="s">
        <v>30</v>
      </c>
      <c r="BI13" s="79" t="s">
        <v>108</v>
      </c>
      <c r="BJ13" s="79" t="s">
        <v>109</v>
      </c>
      <c r="BK13" s="79" t="s">
        <v>110</v>
      </c>
      <c r="BL13" s="79" t="s">
        <v>111</v>
      </c>
      <c r="BM13" s="79" t="s">
        <v>112</v>
      </c>
      <c r="BN13" s="79" t="s">
        <v>113</v>
      </c>
      <c r="BO13" s="79" t="s">
        <v>115</v>
      </c>
      <c r="BP13" s="79" t="s">
        <v>119</v>
      </c>
      <c r="BQ13" s="79" t="s">
        <v>122</v>
      </c>
      <c r="BR13" s="79" t="s">
        <v>124</v>
      </c>
      <c r="BS13" s="79" t="s">
        <v>125</v>
      </c>
    </row>
    <row r="14" spans="1:71" s="76" customFormat="1" ht="47.25" customHeight="1" x14ac:dyDescent="0.25">
      <c r="A14" s="68" t="s">
        <v>72</v>
      </c>
      <c r="B14" s="16">
        <f>SUM(B15:B20)</f>
        <v>0</v>
      </c>
      <c r="C14" s="16">
        <f t="shared" ref="C14:I14" si="17">SUM(C15:C20)</f>
        <v>0</v>
      </c>
      <c r="D14" s="16">
        <f t="shared" si="17"/>
        <v>3000</v>
      </c>
      <c r="E14" s="16">
        <f t="shared" si="17"/>
        <v>3000</v>
      </c>
      <c r="F14" s="75">
        <f t="shared" si="17"/>
        <v>0</v>
      </c>
      <c r="G14" s="75">
        <f t="shared" si="17"/>
        <v>66</v>
      </c>
      <c r="H14" s="75">
        <f t="shared" si="17"/>
        <v>3485</v>
      </c>
      <c r="I14" s="75">
        <f t="shared" si="17"/>
        <v>0</v>
      </c>
      <c r="J14" s="75">
        <f>SUM(J15:J20)</f>
        <v>2300</v>
      </c>
      <c r="K14" s="75">
        <f t="shared" ref="K14:P14" si="18">SUM(K15:K20)</f>
        <v>0</v>
      </c>
      <c r="L14" s="75">
        <f t="shared" si="18"/>
        <v>110</v>
      </c>
      <c r="M14" s="75">
        <f t="shared" si="18"/>
        <v>1992</v>
      </c>
      <c r="N14" s="75">
        <f t="shared" si="18"/>
        <v>6003</v>
      </c>
      <c r="O14" s="75">
        <f t="shared" si="18"/>
        <v>3230</v>
      </c>
      <c r="P14" s="75">
        <f t="shared" si="18"/>
        <v>2975</v>
      </c>
      <c r="Q14" s="75">
        <f>SUM(Q15:Q20)</f>
        <v>6325</v>
      </c>
      <c r="R14" s="75">
        <f>SUM(F14:Q14)</f>
        <v>26486</v>
      </c>
      <c r="S14" s="75">
        <f t="shared" ref="S14:AD14" si="19">SUM(S15:S20)</f>
        <v>0</v>
      </c>
      <c r="T14" s="75">
        <f t="shared" si="19"/>
        <v>0</v>
      </c>
      <c r="U14" s="75">
        <f t="shared" si="19"/>
        <v>4897</v>
      </c>
      <c r="V14" s="75">
        <f t="shared" si="19"/>
        <v>0</v>
      </c>
      <c r="W14" s="75">
        <f t="shared" si="19"/>
        <v>2683</v>
      </c>
      <c r="X14" s="75">
        <f t="shared" si="19"/>
        <v>1830</v>
      </c>
      <c r="Y14" s="75">
        <f t="shared" si="19"/>
        <v>2100</v>
      </c>
      <c r="Z14" s="75">
        <f t="shared" si="19"/>
        <v>2100</v>
      </c>
      <c r="AA14" s="75">
        <f t="shared" si="19"/>
        <v>9468</v>
      </c>
      <c r="AB14" s="75">
        <f>SUM(AB15:AB20)</f>
        <v>3041</v>
      </c>
      <c r="AC14" s="75">
        <f t="shared" si="19"/>
        <v>2855</v>
      </c>
      <c r="AD14" s="75">
        <f t="shared" si="19"/>
        <v>6500</v>
      </c>
      <c r="AE14" s="75">
        <f>SUM(S14:AD14)</f>
        <v>35474</v>
      </c>
      <c r="AF14" s="75">
        <f>AE14/SUM(F14:O14)*100</f>
        <v>206.41219597346679</v>
      </c>
      <c r="AG14" s="75">
        <f>SUM(AG15:AG20)</f>
        <v>0</v>
      </c>
      <c r="AH14" s="75">
        <f t="shared" ref="AH14:AR14" si="20">SUM(AH15:AH20)</f>
        <v>0</v>
      </c>
      <c r="AI14" s="75">
        <f>SUM(AI15:AI20)</f>
        <v>6357</v>
      </c>
      <c r="AJ14" s="75">
        <f t="shared" si="20"/>
        <v>3240</v>
      </c>
      <c r="AK14" s="75">
        <f t="shared" si="20"/>
        <v>600</v>
      </c>
      <c r="AL14" s="75">
        <f t="shared" si="20"/>
        <v>3015</v>
      </c>
      <c r="AM14" s="75">
        <f t="shared" si="20"/>
        <v>3512</v>
      </c>
      <c r="AN14" s="75">
        <f t="shared" si="20"/>
        <v>5189</v>
      </c>
      <c r="AO14" s="75">
        <f t="shared" si="20"/>
        <v>5854</v>
      </c>
      <c r="AP14" s="75">
        <f t="shared" si="20"/>
        <v>2437</v>
      </c>
      <c r="AQ14" s="75">
        <f t="shared" si="20"/>
        <v>2812</v>
      </c>
      <c r="AR14" s="75">
        <f t="shared" si="20"/>
        <v>4025</v>
      </c>
      <c r="AS14" s="75">
        <f>SUM(AG14:AR14)</f>
        <v>37041</v>
      </c>
      <c r="AT14" s="75">
        <f>AS14/(SUM(S14:Y14))*100</f>
        <v>321.81581233709818</v>
      </c>
      <c r="AU14" s="75">
        <f>SUM(AU15:AU20)</f>
        <v>0</v>
      </c>
      <c r="AV14" s="75">
        <f t="shared" ref="AV14:BF14" si="21">SUM(AV15:AV20)</f>
        <v>0</v>
      </c>
      <c r="AW14" s="75">
        <f t="shared" si="21"/>
        <v>0</v>
      </c>
      <c r="AX14" s="75">
        <f t="shared" si="21"/>
        <v>4805</v>
      </c>
      <c r="AY14" s="75">
        <f t="shared" si="21"/>
        <v>3000</v>
      </c>
      <c r="AZ14" s="75">
        <f t="shared" si="21"/>
        <v>2206</v>
      </c>
      <c r="BA14" s="75">
        <f t="shared" si="21"/>
        <v>2994</v>
      </c>
      <c r="BB14" s="75">
        <f t="shared" si="21"/>
        <v>2300</v>
      </c>
      <c r="BC14" s="75">
        <f t="shared" si="21"/>
        <v>5000</v>
      </c>
      <c r="BD14" s="75">
        <f t="shared" si="21"/>
        <v>2300</v>
      </c>
      <c r="BE14" s="75">
        <f t="shared" si="21"/>
        <v>2100</v>
      </c>
      <c r="BF14" s="75">
        <f t="shared" si="21"/>
        <v>5541</v>
      </c>
      <c r="BG14" s="75">
        <f>SUM(AU14:BF14)</f>
        <v>30246</v>
      </c>
      <c r="BH14" s="77">
        <f>SUM(AG14:AM14)/BG14</f>
        <v>0.55293261918931425</v>
      </c>
      <c r="BI14" s="75">
        <f>SUM(BI15:BI21)</f>
        <v>3500</v>
      </c>
      <c r="BJ14" s="75">
        <f t="shared" ref="BJ14:BN14" si="22">SUM(BJ15:BJ20)</f>
        <v>0</v>
      </c>
      <c r="BK14" s="75">
        <f t="shared" si="22"/>
        <v>0</v>
      </c>
      <c r="BL14" s="75">
        <f t="shared" si="22"/>
        <v>0</v>
      </c>
      <c r="BM14" s="75">
        <f t="shared" si="22"/>
        <v>0</v>
      </c>
      <c r="BN14" s="75">
        <f t="shared" si="22"/>
        <v>0</v>
      </c>
      <c r="BO14" s="75">
        <f t="shared" ref="BO14:BP14" si="23">SUM(BO15:BO20)</f>
        <v>0</v>
      </c>
      <c r="BP14" s="75">
        <f t="shared" si="23"/>
        <v>0</v>
      </c>
      <c r="BQ14" s="75">
        <f t="shared" ref="BQ14:BR14" si="24">SUM(BQ15:BQ20)</f>
        <v>0</v>
      </c>
      <c r="BR14" s="75">
        <f t="shared" si="24"/>
        <v>0</v>
      </c>
      <c r="BS14" s="75">
        <f t="shared" ref="BS14" si="25">SUM(BS15:BS20)</f>
        <v>0</v>
      </c>
    </row>
    <row r="15" spans="1:71" ht="34.5" customHeight="1" x14ac:dyDescent="0.25">
      <c r="A15" s="70" t="s">
        <v>73</v>
      </c>
      <c r="B15" s="19">
        <v>0</v>
      </c>
      <c r="C15" s="19">
        <v>0</v>
      </c>
      <c r="D15" s="19">
        <v>0</v>
      </c>
      <c r="E15" s="18">
        <v>0</v>
      </c>
      <c r="F15" s="21">
        <v>0</v>
      </c>
      <c r="G15" s="19">
        <v>66</v>
      </c>
      <c r="H15" s="21">
        <v>0</v>
      </c>
      <c r="I15" s="21">
        <v>0</v>
      </c>
      <c r="J15" s="21">
        <v>0</v>
      </c>
      <c r="K15" s="21">
        <v>0</v>
      </c>
      <c r="L15" s="21">
        <v>110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4">
        <f t="shared" ref="R15:R20" si="26">SUM(F15:Q15)</f>
        <v>176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160</v>
      </c>
      <c r="AC15" s="9">
        <v>0</v>
      </c>
      <c r="AD15" s="9">
        <v>0</v>
      </c>
      <c r="AE15" s="24">
        <f t="shared" ref="AE15:AE20" si="27">SUM(S15:AD15)</f>
        <v>160</v>
      </c>
      <c r="AF15" s="17">
        <f>AE15/SUM(F15:Q15)*100</f>
        <v>90.909090909090907</v>
      </c>
      <c r="AG15" s="9">
        <v>0</v>
      </c>
      <c r="AH15" s="9">
        <v>0</v>
      </c>
      <c r="AI15" s="9">
        <v>0</v>
      </c>
      <c r="AJ15" s="9">
        <v>0</v>
      </c>
      <c r="AK15" s="9">
        <v>600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24">
        <f>SUM(AG15:AR15)</f>
        <v>600</v>
      </c>
      <c r="AT15" s="17">
        <f>AS15/AE15*100</f>
        <v>375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9">
        <v>0</v>
      </c>
      <c r="BF15" s="9">
        <v>0</v>
      </c>
      <c r="BG15" s="9">
        <f t="shared" ref="BG15:BG19" si="28">SUM(AU15:BF15)</f>
        <v>0</v>
      </c>
      <c r="BH15" s="37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11">
        <v>0</v>
      </c>
      <c r="BP15" s="11">
        <v>0</v>
      </c>
      <c r="BQ15" s="11">
        <v>0</v>
      </c>
      <c r="BR15" s="11">
        <v>0</v>
      </c>
      <c r="BS15" s="11">
        <v>0</v>
      </c>
    </row>
    <row r="16" spans="1:71" ht="34.5" customHeight="1" x14ac:dyDescent="0.25">
      <c r="A16" s="70" t="s">
        <v>74</v>
      </c>
      <c r="B16" s="19">
        <v>0</v>
      </c>
      <c r="C16" s="19">
        <v>0</v>
      </c>
      <c r="D16" s="19">
        <v>0</v>
      </c>
      <c r="E16" s="18">
        <v>0</v>
      </c>
      <c r="F16" s="21">
        <v>0</v>
      </c>
      <c r="G16" s="21">
        <v>0</v>
      </c>
      <c r="H16" s="19">
        <v>3485</v>
      </c>
      <c r="I16" s="19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4">
        <f t="shared" si="26"/>
        <v>3485</v>
      </c>
      <c r="S16" s="9">
        <v>0</v>
      </c>
      <c r="T16" s="9">
        <v>0</v>
      </c>
      <c r="U16" s="9">
        <v>4897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24">
        <f t="shared" si="27"/>
        <v>4897</v>
      </c>
      <c r="AF16" s="17">
        <f>AE16/SUM(F16:Q16)*100</f>
        <v>140.5164992826399</v>
      </c>
      <c r="AG16" s="9">
        <v>0</v>
      </c>
      <c r="AH16" s="9">
        <v>0</v>
      </c>
      <c r="AI16" s="6">
        <v>6357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24">
        <f t="shared" ref="AS16:AS20" si="29">SUM(AG16:AR16)</f>
        <v>6357</v>
      </c>
      <c r="AT16" s="17">
        <f>AS16/AE16*100</f>
        <v>129.81417194200532</v>
      </c>
      <c r="AU16" s="9">
        <v>0</v>
      </c>
      <c r="AV16" s="9">
        <v>0</v>
      </c>
      <c r="AW16" s="9">
        <v>0</v>
      </c>
      <c r="AX16" s="9">
        <v>4805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f t="shared" si="28"/>
        <v>4805</v>
      </c>
      <c r="BH16" s="37">
        <f>SUM(AG16:AJ16)/BG16</f>
        <v>1.3229968782518211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</row>
    <row r="17" spans="1:71" ht="34.5" customHeight="1" x14ac:dyDescent="0.25">
      <c r="A17" s="70" t="s">
        <v>75</v>
      </c>
      <c r="B17" s="19">
        <v>0</v>
      </c>
      <c r="C17" s="19">
        <v>0</v>
      </c>
      <c r="D17" s="19">
        <v>0</v>
      </c>
      <c r="E17" s="18">
        <v>0</v>
      </c>
      <c r="F17" s="21">
        <v>0</v>
      </c>
      <c r="G17" s="21">
        <v>0</v>
      </c>
      <c r="H17" s="21">
        <v>0</v>
      </c>
      <c r="I17" s="21">
        <v>0</v>
      </c>
      <c r="J17" s="21">
        <v>1100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4">
        <f t="shared" si="26"/>
        <v>1100</v>
      </c>
      <c r="S17" s="9">
        <v>0</v>
      </c>
      <c r="T17" s="9">
        <v>0</v>
      </c>
      <c r="U17" s="9">
        <v>0</v>
      </c>
      <c r="V17" s="9">
        <v>0</v>
      </c>
      <c r="W17" s="9">
        <v>2683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24">
        <f t="shared" si="27"/>
        <v>2683</v>
      </c>
      <c r="AF17" s="17">
        <f>AE17/SUM(F17:Q17)*100</f>
        <v>243.90909090909091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6">
        <v>3512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24">
        <f t="shared" si="29"/>
        <v>3512</v>
      </c>
      <c r="AT17" s="17">
        <f t="shared" ref="AT17:AT20" si="30">AS17/AE17*100</f>
        <v>130.89824822959372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2994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f t="shared" si="28"/>
        <v>2994</v>
      </c>
      <c r="BH17" s="37">
        <f>SUM(AG17:AP17)/BG17</f>
        <v>1.1730126920507682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</row>
    <row r="18" spans="1:71" ht="34.5" customHeight="1" x14ac:dyDescent="0.25">
      <c r="A18" s="70" t="s">
        <v>76</v>
      </c>
      <c r="B18" s="19">
        <v>0</v>
      </c>
      <c r="C18" s="19">
        <v>0</v>
      </c>
      <c r="D18" s="19">
        <v>0</v>
      </c>
      <c r="E18" s="18">
        <v>0</v>
      </c>
      <c r="F18" s="19">
        <v>0</v>
      </c>
      <c r="G18" s="19">
        <v>0</v>
      </c>
      <c r="H18" s="19">
        <v>0</v>
      </c>
      <c r="I18" s="19">
        <v>0</v>
      </c>
      <c r="J18" s="21">
        <v>0</v>
      </c>
      <c r="K18" s="21">
        <v>0</v>
      </c>
      <c r="L18" s="21">
        <v>0</v>
      </c>
      <c r="M18" s="21">
        <v>0</v>
      </c>
      <c r="N18" s="21">
        <v>6003</v>
      </c>
      <c r="O18" s="21">
        <v>0</v>
      </c>
      <c r="P18" s="21">
        <v>0</v>
      </c>
      <c r="Q18" s="21">
        <v>0</v>
      </c>
      <c r="R18" s="24">
        <f t="shared" si="26"/>
        <v>6003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7368</v>
      </c>
      <c r="AB18" s="9">
        <v>0</v>
      </c>
      <c r="AC18" s="9">
        <v>0</v>
      </c>
      <c r="AD18" s="9">
        <v>0</v>
      </c>
      <c r="AE18" s="24">
        <f t="shared" si="27"/>
        <v>7368</v>
      </c>
      <c r="AF18" s="17">
        <f>AE18/SUM(F18:Q18)*100</f>
        <v>122.73863068465766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5854</v>
      </c>
      <c r="AP18" s="9">
        <v>0</v>
      </c>
      <c r="AQ18" s="9">
        <v>0</v>
      </c>
      <c r="AR18" s="9">
        <v>0</v>
      </c>
      <c r="AS18" s="24">
        <f t="shared" si="29"/>
        <v>5854</v>
      </c>
      <c r="AT18" s="17">
        <f t="shared" si="30"/>
        <v>79.451682953311618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5000</v>
      </c>
      <c r="BD18" s="9">
        <v>0</v>
      </c>
      <c r="BE18" s="9">
        <v>0</v>
      </c>
      <c r="BF18" s="9">
        <v>0</v>
      </c>
      <c r="BG18" s="9">
        <f t="shared" si="28"/>
        <v>5000</v>
      </c>
      <c r="BH18" s="37">
        <f>BG18/AS18</f>
        <v>0.8541168431841476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</row>
    <row r="19" spans="1:71" ht="34.5" customHeight="1" x14ac:dyDescent="0.25">
      <c r="A19" s="70" t="s">
        <v>77</v>
      </c>
      <c r="B19" s="19">
        <v>0</v>
      </c>
      <c r="C19" s="19">
        <v>0</v>
      </c>
      <c r="D19" s="19">
        <v>3000</v>
      </c>
      <c r="E19" s="18">
        <v>3000</v>
      </c>
      <c r="F19" s="19">
        <v>0</v>
      </c>
      <c r="G19" s="19">
        <v>0</v>
      </c>
      <c r="H19" s="19">
        <v>0</v>
      </c>
      <c r="I19" s="19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6325</v>
      </c>
      <c r="R19" s="24">
        <f t="shared" si="26"/>
        <v>6325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6500</v>
      </c>
      <c r="AE19" s="24">
        <f t="shared" si="27"/>
        <v>6500</v>
      </c>
      <c r="AF19" s="25">
        <f>AD19/Q19*100</f>
        <v>102.76679841897234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4025</v>
      </c>
      <c r="AS19" s="24">
        <f t="shared" si="29"/>
        <v>4025</v>
      </c>
      <c r="AT19" s="17">
        <f t="shared" si="30"/>
        <v>61.923076923076927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5541</v>
      </c>
      <c r="BG19" s="9">
        <f t="shared" si="28"/>
        <v>5541</v>
      </c>
      <c r="BH19" s="37">
        <f>BG19/AS19</f>
        <v>1.3766459627329193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</row>
    <row r="20" spans="1:71" ht="34.5" customHeight="1" x14ac:dyDescent="0.25">
      <c r="A20" s="70" t="s">
        <v>78</v>
      </c>
      <c r="B20" s="19">
        <v>0</v>
      </c>
      <c r="C20" s="19">
        <v>0</v>
      </c>
      <c r="D20" s="19">
        <v>0</v>
      </c>
      <c r="E20" s="18">
        <v>0</v>
      </c>
      <c r="F20" s="19">
        <v>0</v>
      </c>
      <c r="G20" s="19">
        <v>0</v>
      </c>
      <c r="H20" s="19">
        <v>0</v>
      </c>
      <c r="I20" s="19">
        <v>0</v>
      </c>
      <c r="J20" s="21">
        <v>1200</v>
      </c>
      <c r="K20" s="21">
        <v>0</v>
      </c>
      <c r="L20" s="21">
        <v>0</v>
      </c>
      <c r="M20" s="21">
        <v>1992</v>
      </c>
      <c r="N20" s="21">
        <v>0</v>
      </c>
      <c r="O20" s="21">
        <v>3230</v>
      </c>
      <c r="P20" s="21">
        <v>2975</v>
      </c>
      <c r="Q20" s="21">
        <v>0</v>
      </c>
      <c r="R20" s="24">
        <f t="shared" si="26"/>
        <v>9397</v>
      </c>
      <c r="S20" s="9">
        <v>0</v>
      </c>
      <c r="T20" s="9">
        <v>0</v>
      </c>
      <c r="U20" s="9">
        <v>0</v>
      </c>
      <c r="V20" s="9"/>
      <c r="W20" s="9">
        <v>0</v>
      </c>
      <c r="X20" s="9">
        <v>1830</v>
      </c>
      <c r="Y20" s="9">
        <v>2100</v>
      </c>
      <c r="Z20" s="9">
        <v>2100</v>
      </c>
      <c r="AA20" s="9">
        <v>2100</v>
      </c>
      <c r="AB20" s="9">
        <v>2881</v>
      </c>
      <c r="AC20" s="9">
        <v>2855</v>
      </c>
      <c r="AD20" s="9">
        <v>0</v>
      </c>
      <c r="AE20" s="24">
        <f t="shared" si="27"/>
        <v>13866</v>
      </c>
      <c r="AF20" s="17">
        <f>AE20/SUM(F20:Q20)*100</f>
        <v>147.55773119080558</v>
      </c>
      <c r="AG20" s="9">
        <v>0</v>
      </c>
      <c r="AH20" s="9">
        <v>0</v>
      </c>
      <c r="AI20" s="9">
        <v>0</v>
      </c>
      <c r="AJ20" s="6">
        <v>3240</v>
      </c>
      <c r="AK20" s="9">
        <v>0</v>
      </c>
      <c r="AL20" s="6">
        <v>3015</v>
      </c>
      <c r="AM20" s="9">
        <v>0</v>
      </c>
      <c r="AN20" s="9">
        <v>5189</v>
      </c>
      <c r="AO20" s="9">
        <v>0</v>
      </c>
      <c r="AP20" s="9">
        <v>2437</v>
      </c>
      <c r="AQ20" s="9">
        <v>2812</v>
      </c>
      <c r="AR20" s="9">
        <v>0</v>
      </c>
      <c r="AS20" s="24">
        <f t="shared" si="29"/>
        <v>16693</v>
      </c>
      <c r="AT20" s="17">
        <f t="shared" si="30"/>
        <v>120.38799942304918</v>
      </c>
      <c r="AU20" s="9">
        <v>0</v>
      </c>
      <c r="AV20" s="9">
        <v>0</v>
      </c>
      <c r="AW20" s="9">
        <v>0</v>
      </c>
      <c r="AX20" s="9">
        <v>0</v>
      </c>
      <c r="AY20" s="9">
        <v>3000</v>
      </c>
      <c r="AZ20" s="9">
        <v>2206</v>
      </c>
      <c r="BA20" s="9">
        <v>0</v>
      </c>
      <c r="BB20" s="9">
        <v>2300</v>
      </c>
      <c r="BC20" s="9">
        <v>0</v>
      </c>
      <c r="BD20" s="9">
        <v>2300</v>
      </c>
      <c r="BE20" s="9">
        <v>2100</v>
      </c>
      <c r="BF20" s="9">
        <v>0</v>
      </c>
      <c r="BG20" s="9">
        <f>SUM(AU20:BF20)</f>
        <v>11906</v>
      </c>
      <c r="BH20" s="37">
        <f>BG20/AS20</f>
        <v>0.71323309171509019</v>
      </c>
      <c r="BI20" s="9">
        <v>0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</row>
    <row r="21" spans="1:71" ht="34.5" customHeight="1" x14ac:dyDescent="0.25">
      <c r="A21" s="70" t="s">
        <v>114</v>
      </c>
      <c r="B21" s="19"/>
      <c r="C21" s="19"/>
      <c r="D21" s="19"/>
      <c r="E21" s="18"/>
      <c r="F21" s="19"/>
      <c r="G21" s="19"/>
      <c r="H21" s="19"/>
      <c r="I21" s="19"/>
      <c r="J21" s="21"/>
      <c r="K21" s="21"/>
      <c r="L21" s="21"/>
      <c r="M21" s="21"/>
      <c r="N21" s="21"/>
      <c r="O21" s="21"/>
      <c r="P21" s="21"/>
      <c r="Q21" s="21"/>
      <c r="R21" s="24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24"/>
      <c r="AF21" s="17"/>
      <c r="AG21" s="9"/>
      <c r="AH21" s="9"/>
      <c r="AI21" s="9"/>
      <c r="AJ21" s="6"/>
      <c r="AK21" s="9"/>
      <c r="AL21" s="6"/>
      <c r="AM21" s="9"/>
      <c r="AN21" s="9"/>
      <c r="AO21" s="9"/>
      <c r="AP21" s="9"/>
      <c r="AQ21" s="9"/>
      <c r="AR21" s="9"/>
      <c r="AS21" s="24"/>
      <c r="AT21" s="17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37"/>
      <c r="BI21" s="9">
        <v>3500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</row>
    <row r="22" spans="1:71" x14ac:dyDescent="0.25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2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</row>
    <row r="23" spans="1:71" s="82" customFormat="1" ht="41.25" customHeight="1" x14ac:dyDescent="0.25">
      <c r="A23" s="78"/>
      <c r="B23" s="79" t="s">
        <v>0</v>
      </c>
      <c r="C23" s="79" t="s">
        <v>1</v>
      </c>
      <c r="D23" s="79" t="s">
        <v>2</v>
      </c>
      <c r="E23" s="79" t="s">
        <v>69</v>
      </c>
      <c r="F23" s="7" t="s">
        <v>4</v>
      </c>
      <c r="G23" s="7" t="s">
        <v>5</v>
      </c>
      <c r="H23" s="7" t="s">
        <v>6</v>
      </c>
      <c r="I23" s="7" t="s">
        <v>7</v>
      </c>
      <c r="J23" s="7" t="s">
        <v>8</v>
      </c>
      <c r="K23" s="7" t="s">
        <v>9</v>
      </c>
      <c r="L23" s="7" t="s">
        <v>10</v>
      </c>
      <c r="M23" s="7" t="s">
        <v>11</v>
      </c>
      <c r="N23" s="79" t="s">
        <v>12</v>
      </c>
      <c r="O23" s="7" t="s">
        <v>13</v>
      </c>
      <c r="P23" s="7" t="s">
        <v>14</v>
      </c>
      <c r="Q23" s="7" t="s">
        <v>15</v>
      </c>
      <c r="R23" s="7" t="s">
        <v>16</v>
      </c>
      <c r="S23" s="80" t="s">
        <v>17</v>
      </c>
      <c r="T23" s="80" t="s">
        <v>18</v>
      </c>
      <c r="U23" s="81" t="s">
        <v>19</v>
      </c>
      <c r="V23" s="80" t="s">
        <v>20</v>
      </c>
      <c r="W23" s="80" t="s">
        <v>21</v>
      </c>
      <c r="X23" s="80" t="s">
        <v>22</v>
      </c>
      <c r="Y23" s="80" t="s">
        <v>23</v>
      </c>
      <c r="Z23" s="80" t="s">
        <v>24</v>
      </c>
      <c r="AA23" s="80" t="s">
        <v>25</v>
      </c>
      <c r="AB23" s="79" t="s">
        <v>26</v>
      </c>
      <c r="AC23" s="79" t="s">
        <v>27</v>
      </c>
      <c r="AD23" s="79" t="s">
        <v>28</v>
      </c>
      <c r="AE23" s="79" t="s">
        <v>29</v>
      </c>
      <c r="AF23" s="79" t="s">
        <v>79</v>
      </c>
      <c r="AG23" s="79" t="s">
        <v>31</v>
      </c>
      <c r="AH23" s="79" t="s">
        <v>32</v>
      </c>
      <c r="AI23" s="79" t="s">
        <v>33</v>
      </c>
      <c r="AJ23" s="79" t="s">
        <v>34</v>
      </c>
      <c r="AK23" s="79" t="s">
        <v>35</v>
      </c>
      <c r="AL23" s="79" t="s">
        <v>36</v>
      </c>
      <c r="AM23" s="79" t="s">
        <v>37</v>
      </c>
      <c r="AN23" s="79" t="s">
        <v>38</v>
      </c>
      <c r="AO23" s="79" t="s">
        <v>39</v>
      </c>
      <c r="AP23" s="79" t="s">
        <v>40</v>
      </c>
      <c r="AQ23" s="79" t="s">
        <v>41</v>
      </c>
      <c r="AR23" s="79" t="s">
        <v>42</v>
      </c>
      <c r="AS23" s="79" t="s">
        <v>43</v>
      </c>
      <c r="AT23" s="79" t="s">
        <v>30</v>
      </c>
      <c r="AU23" s="79" t="s">
        <v>44</v>
      </c>
      <c r="AV23" s="79" t="s">
        <v>45</v>
      </c>
      <c r="AW23" s="79" t="s">
        <v>46</v>
      </c>
      <c r="AX23" s="79" t="s">
        <v>47</v>
      </c>
      <c r="AY23" s="79" t="s">
        <v>48</v>
      </c>
      <c r="AZ23" s="79" t="s">
        <v>49</v>
      </c>
      <c r="BA23" s="79" t="s">
        <v>50</v>
      </c>
      <c r="BB23" s="79" t="s">
        <v>51</v>
      </c>
      <c r="BC23" s="79" t="s">
        <v>52</v>
      </c>
      <c r="BD23" s="79" t="s">
        <v>53</v>
      </c>
      <c r="BE23" s="79" t="s">
        <v>54</v>
      </c>
      <c r="BF23" s="79" t="s">
        <v>55</v>
      </c>
      <c r="BG23" s="79" t="s">
        <v>56</v>
      </c>
      <c r="BH23" s="79" t="s">
        <v>30</v>
      </c>
      <c r="BI23" s="79" t="s">
        <v>108</v>
      </c>
      <c r="BJ23" s="79" t="s">
        <v>109</v>
      </c>
      <c r="BK23" s="79" t="s">
        <v>110</v>
      </c>
      <c r="BL23" s="79" t="s">
        <v>111</v>
      </c>
      <c r="BM23" s="79" t="s">
        <v>112</v>
      </c>
      <c r="BN23" s="79" t="s">
        <v>113</v>
      </c>
      <c r="BO23" s="79" t="s">
        <v>115</v>
      </c>
      <c r="BP23" s="79" t="s">
        <v>119</v>
      </c>
      <c r="BQ23" s="79" t="s">
        <v>122</v>
      </c>
      <c r="BR23" s="79" t="s">
        <v>124</v>
      </c>
      <c r="BS23" s="79" t="s">
        <v>125</v>
      </c>
    </row>
    <row r="24" spans="1:71" s="76" customFormat="1" ht="51.75" customHeight="1" x14ac:dyDescent="0.25">
      <c r="A24" s="71" t="s">
        <v>123</v>
      </c>
      <c r="B24" s="99"/>
      <c r="C24" s="100"/>
      <c r="D24" s="101"/>
      <c r="E24" s="38"/>
      <c r="F24" s="102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4"/>
      <c r="R24" s="8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4"/>
      <c r="AF24" s="84"/>
      <c r="AG24" s="105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7"/>
      <c r="AT24" s="84"/>
      <c r="AU24" s="85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121"/>
      <c r="BJ24" s="121"/>
      <c r="BK24" s="121"/>
      <c r="BL24" s="121"/>
      <c r="BM24" s="121"/>
      <c r="BN24" s="121"/>
      <c r="BO24" s="121"/>
      <c r="BP24" s="121"/>
      <c r="BQ24" s="87"/>
      <c r="BR24" s="87"/>
      <c r="BS24" s="87"/>
    </row>
    <row r="25" spans="1:71" s="10" customFormat="1" ht="36.75" customHeight="1" x14ac:dyDescent="0.25">
      <c r="A25" s="70" t="s">
        <v>80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40">
        <v>1</v>
      </c>
      <c r="H25" s="40">
        <v>0</v>
      </c>
      <c r="I25" s="40">
        <v>0</v>
      </c>
      <c r="J25" s="11">
        <v>0</v>
      </c>
      <c r="K25" s="41">
        <v>0</v>
      </c>
      <c r="L25" s="41">
        <v>1</v>
      </c>
      <c r="M25" s="41">
        <v>2</v>
      </c>
      <c r="N25" s="41">
        <v>2</v>
      </c>
      <c r="O25" s="41">
        <v>2</v>
      </c>
      <c r="P25" s="41">
        <v>2</v>
      </c>
      <c r="Q25" s="41">
        <v>2</v>
      </c>
      <c r="R25" s="42">
        <f>SUM(F25:Q25)</f>
        <v>12</v>
      </c>
      <c r="S25" s="43">
        <v>1</v>
      </c>
      <c r="T25" s="43">
        <v>1</v>
      </c>
      <c r="U25" s="43">
        <v>2</v>
      </c>
      <c r="V25" s="43">
        <v>2</v>
      </c>
      <c r="W25" s="43">
        <v>1</v>
      </c>
      <c r="X25" s="43">
        <v>2</v>
      </c>
      <c r="Y25" s="43">
        <v>1</v>
      </c>
      <c r="Z25" s="43">
        <v>5</v>
      </c>
      <c r="AA25" s="43">
        <v>2</v>
      </c>
      <c r="AB25" s="43">
        <v>1</v>
      </c>
      <c r="AC25" s="43">
        <v>1</v>
      </c>
      <c r="AD25" s="43">
        <v>2</v>
      </c>
      <c r="AE25" s="42">
        <f>SUM(S25:AD25)</f>
        <v>21</v>
      </c>
      <c r="AF25" s="39">
        <f>AE25/SUM(F25:Q25)*100</f>
        <v>175</v>
      </c>
      <c r="AG25" s="4">
        <v>1</v>
      </c>
      <c r="AH25" s="4">
        <v>1</v>
      </c>
      <c r="AI25" s="4">
        <v>1</v>
      </c>
      <c r="AJ25" s="4">
        <v>1</v>
      </c>
      <c r="AK25" s="4">
        <v>1</v>
      </c>
      <c r="AL25" s="4">
        <v>1</v>
      </c>
      <c r="AM25" s="4">
        <v>1</v>
      </c>
      <c r="AN25" s="43">
        <v>0</v>
      </c>
      <c r="AO25" s="43">
        <v>0</v>
      </c>
      <c r="AP25" s="43">
        <v>0</v>
      </c>
      <c r="AQ25" s="43">
        <v>0</v>
      </c>
      <c r="AR25" s="43">
        <v>0</v>
      </c>
      <c r="AS25" s="39">
        <f>SUM(AG25:AR25)</f>
        <v>7</v>
      </c>
      <c r="AT25" s="39">
        <f>AS25/(SUM(S25:Y25))*100</f>
        <v>70</v>
      </c>
      <c r="AU25" s="4">
        <v>1</v>
      </c>
      <c r="AV25" s="4">
        <v>1</v>
      </c>
      <c r="AW25" s="4">
        <v>1</v>
      </c>
      <c r="AX25" s="4">
        <v>1</v>
      </c>
      <c r="AY25" s="9">
        <v>3</v>
      </c>
      <c r="AZ25" s="9">
        <v>1</v>
      </c>
      <c r="BA25" s="9">
        <v>1</v>
      </c>
      <c r="BB25" s="9">
        <v>1</v>
      </c>
      <c r="BC25" s="11">
        <v>1</v>
      </c>
      <c r="BD25" s="11">
        <v>1</v>
      </c>
      <c r="BE25" s="11">
        <v>1</v>
      </c>
      <c r="BF25" s="11">
        <v>1</v>
      </c>
      <c r="BG25" s="11">
        <f>SUM(AU25:BF25)</f>
        <v>14</v>
      </c>
      <c r="BH25" s="39">
        <f>BG25/AS25*100</f>
        <v>200</v>
      </c>
      <c r="BI25" s="4">
        <v>1</v>
      </c>
      <c r="BJ25" s="4">
        <v>1</v>
      </c>
      <c r="BK25" s="4">
        <v>1</v>
      </c>
      <c r="BL25" s="4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</row>
    <row r="26" spans="1:71" s="10" customFormat="1" ht="36.75" customHeight="1" x14ac:dyDescent="0.25">
      <c r="A26" s="70" t="s">
        <v>81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44">
        <v>0</v>
      </c>
      <c r="H26" s="44">
        <v>0</v>
      </c>
      <c r="I26" s="44">
        <v>0</v>
      </c>
      <c r="J26" s="11">
        <v>0</v>
      </c>
      <c r="K26" s="45">
        <v>16</v>
      </c>
      <c r="L26" s="45">
        <v>20</v>
      </c>
      <c r="M26" s="45">
        <v>3</v>
      </c>
      <c r="N26" s="45">
        <v>12</v>
      </c>
      <c r="O26" s="45">
        <v>10</v>
      </c>
      <c r="P26" s="45">
        <v>9</v>
      </c>
      <c r="Q26" s="45">
        <v>14</v>
      </c>
      <c r="R26" s="46">
        <f>SUM(F26:Q26)</f>
        <v>84</v>
      </c>
      <c r="S26" s="11">
        <v>3</v>
      </c>
      <c r="T26" s="11">
        <v>19</v>
      </c>
      <c r="U26" s="11">
        <v>26</v>
      </c>
      <c r="V26" s="11">
        <v>20</v>
      </c>
      <c r="W26" s="11">
        <v>14</v>
      </c>
      <c r="X26" s="11">
        <v>9</v>
      </c>
      <c r="Y26" s="11">
        <v>5</v>
      </c>
      <c r="Z26" s="11">
        <v>9</v>
      </c>
      <c r="AA26" s="11">
        <v>15</v>
      </c>
      <c r="AB26" s="11">
        <v>4</v>
      </c>
      <c r="AC26" s="11">
        <v>6</v>
      </c>
      <c r="AD26" s="11">
        <v>5</v>
      </c>
      <c r="AE26" s="46">
        <f>SUM(S26:AD26)</f>
        <v>135</v>
      </c>
      <c r="AF26" s="39">
        <f>AE26/SUM(F26:Q26)*100</f>
        <v>160.71428571428572</v>
      </c>
      <c r="AG26" s="4">
        <v>5</v>
      </c>
      <c r="AH26" s="4">
        <v>5</v>
      </c>
      <c r="AI26" s="4">
        <v>10</v>
      </c>
      <c r="AJ26" s="4">
        <v>10</v>
      </c>
      <c r="AK26" s="4">
        <v>8</v>
      </c>
      <c r="AL26" s="4">
        <v>5</v>
      </c>
      <c r="AM26" s="4">
        <v>7</v>
      </c>
      <c r="AN26" s="4">
        <v>5</v>
      </c>
      <c r="AO26" s="4">
        <v>5</v>
      </c>
      <c r="AP26" s="4">
        <v>5</v>
      </c>
      <c r="AQ26" s="4">
        <v>4</v>
      </c>
      <c r="AR26" s="4">
        <v>7</v>
      </c>
      <c r="AS26" s="39">
        <f>SUM(AG26:AR26)</f>
        <v>76</v>
      </c>
      <c r="AT26" s="39">
        <f>AS26/(SUM(S26:Y26))*100</f>
        <v>79.166666666666657</v>
      </c>
      <c r="AU26" s="4">
        <v>3</v>
      </c>
      <c r="AV26" s="4">
        <v>9</v>
      </c>
      <c r="AW26" s="4">
        <v>33</v>
      </c>
      <c r="AX26" s="4">
        <v>6</v>
      </c>
      <c r="AY26" s="9">
        <v>13</v>
      </c>
      <c r="AZ26" s="9">
        <v>15</v>
      </c>
      <c r="BA26" s="9">
        <v>11</v>
      </c>
      <c r="BB26" s="11">
        <v>10</v>
      </c>
      <c r="BC26" s="11">
        <v>11</v>
      </c>
      <c r="BD26" s="11">
        <v>8</v>
      </c>
      <c r="BE26" s="11">
        <v>9</v>
      </c>
      <c r="BF26" s="11">
        <v>8</v>
      </c>
      <c r="BG26" s="11">
        <f>SUM(AU26:BF26)</f>
        <v>136</v>
      </c>
      <c r="BH26" s="39">
        <f>BG26/AS26*100</f>
        <v>178.94736842105263</v>
      </c>
      <c r="BI26" s="47">
        <v>10</v>
      </c>
      <c r="BJ26" s="48">
        <v>14</v>
      </c>
      <c r="BK26" s="48">
        <v>10</v>
      </c>
      <c r="BL26" s="48">
        <v>6</v>
      </c>
      <c r="BM26" s="48">
        <v>4</v>
      </c>
      <c r="BN26" s="48">
        <v>4</v>
      </c>
      <c r="BO26" s="48">
        <v>8</v>
      </c>
      <c r="BP26" s="48">
        <v>9</v>
      </c>
      <c r="BQ26" s="48">
        <v>12</v>
      </c>
      <c r="BR26" s="48">
        <v>9</v>
      </c>
      <c r="BS26" s="48">
        <v>10</v>
      </c>
    </row>
    <row r="27" spans="1:71" s="10" customFormat="1" x14ac:dyDescent="0.25">
      <c r="A27" s="72"/>
      <c r="B27" s="49"/>
      <c r="C27" s="49"/>
      <c r="D27" s="49"/>
      <c r="E27" s="49"/>
      <c r="F27" s="49"/>
      <c r="G27" s="49"/>
      <c r="H27" s="49"/>
      <c r="I27" s="49"/>
      <c r="J27" s="2"/>
      <c r="K27" s="50"/>
      <c r="L27" s="50"/>
      <c r="M27" s="50"/>
      <c r="N27" s="50"/>
      <c r="O27" s="50"/>
      <c r="P27" s="50"/>
      <c r="Q27" s="50"/>
      <c r="R27" s="50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51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51"/>
      <c r="BH27" s="51"/>
    </row>
    <row r="28" spans="1:71" ht="38.25" hidden="1" customHeight="1" x14ac:dyDescent="0.25">
      <c r="A28" s="67"/>
      <c r="B28" s="15" t="s">
        <v>0</v>
      </c>
      <c r="C28" s="15" t="s">
        <v>1</v>
      </c>
      <c r="D28" s="15" t="s">
        <v>2</v>
      </c>
      <c r="E28" s="15" t="s">
        <v>82</v>
      </c>
      <c r="F28" s="14" t="s">
        <v>4</v>
      </c>
      <c r="G28" s="14" t="s">
        <v>5</v>
      </c>
      <c r="H28" s="14" t="s">
        <v>6</v>
      </c>
      <c r="I28" s="14" t="s">
        <v>7</v>
      </c>
      <c r="J28" s="9" t="s">
        <v>8</v>
      </c>
      <c r="K28" s="9" t="s">
        <v>9</v>
      </c>
      <c r="L28" s="9" t="s">
        <v>10</v>
      </c>
      <c r="M28" s="14" t="s">
        <v>11</v>
      </c>
      <c r="N28" s="15" t="s">
        <v>12</v>
      </c>
      <c r="O28" s="14" t="s">
        <v>13</v>
      </c>
      <c r="P28" s="14" t="s">
        <v>14</v>
      </c>
      <c r="Q28" s="14" t="s">
        <v>15</v>
      </c>
      <c r="R28" s="14" t="s">
        <v>16</v>
      </c>
      <c r="S28" s="52" t="s">
        <v>17</v>
      </c>
      <c r="T28" s="52" t="s">
        <v>18</v>
      </c>
      <c r="U28" s="36" t="s">
        <v>19</v>
      </c>
      <c r="V28" s="52" t="s">
        <v>20</v>
      </c>
      <c r="W28" s="52" t="s">
        <v>21</v>
      </c>
      <c r="X28" s="52" t="s">
        <v>22</v>
      </c>
      <c r="Y28" s="52" t="s">
        <v>23</v>
      </c>
      <c r="Z28" s="52" t="s">
        <v>24</v>
      </c>
      <c r="AA28" s="52" t="s">
        <v>25</v>
      </c>
      <c r="AB28" s="53" t="s">
        <v>26</v>
      </c>
      <c r="AC28" s="53" t="s">
        <v>27</v>
      </c>
      <c r="AD28" s="53" t="s">
        <v>28</v>
      </c>
      <c r="AE28" s="52" t="s">
        <v>29</v>
      </c>
      <c r="AF28" s="35" t="s">
        <v>79</v>
      </c>
      <c r="AG28" s="53" t="s">
        <v>31</v>
      </c>
      <c r="AH28" s="53" t="s">
        <v>32</v>
      </c>
      <c r="AI28" s="53" t="s">
        <v>33</v>
      </c>
      <c r="AJ28" s="53" t="s">
        <v>34</v>
      </c>
      <c r="AK28" s="53" t="s">
        <v>35</v>
      </c>
      <c r="AL28" s="53" t="s">
        <v>36</v>
      </c>
      <c r="AM28" s="53" t="s">
        <v>37</v>
      </c>
      <c r="AN28" s="53" t="s">
        <v>38</v>
      </c>
      <c r="AO28" s="53" t="s">
        <v>39</v>
      </c>
      <c r="AP28" s="53" t="s">
        <v>40</v>
      </c>
      <c r="AQ28" s="53" t="s">
        <v>41</v>
      </c>
      <c r="AR28" s="53" t="s">
        <v>42</v>
      </c>
      <c r="AS28" s="15" t="s">
        <v>43</v>
      </c>
      <c r="AT28" s="15" t="s">
        <v>30</v>
      </c>
      <c r="AU28" s="15" t="s">
        <v>44</v>
      </c>
      <c r="AV28" s="15" t="s">
        <v>45</v>
      </c>
      <c r="AW28" s="15" t="s">
        <v>46</v>
      </c>
      <c r="AX28" s="15" t="s">
        <v>47</v>
      </c>
      <c r="AY28" s="15" t="s">
        <v>48</v>
      </c>
      <c r="AZ28" s="15" t="s">
        <v>49</v>
      </c>
      <c r="BA28" s="15" t="s">
        <v>50</v>
      </c>
      <c r="BB28" s="15" t="s">
        <v>51</v>
      </c>
      <c r="BC28" s="15" t="s">
        <v>52</v>
      </c>
      <c r="BD28" s="15" t="s">
        <v>53</v>
      </c>
      <c r="BE28" s="15" t="s">
        <v>54</v>
      </c>
      <c r="BF28" s="15" t="s">
        <v>55</v>
      </c>
      <c r="BG28" s="15" t="s">
        <v>56</v>
      </c>
      <c r="BH28" s="15" t="s">
        <v>30</v>
      </c>
      <c r="BI28" s="15" t="s">
        <v>44</v>
      </c>
      <c r="BJ28" s="15" t="s">
        <v>45</v>
      </c>
      <c r="BK28" s="15" t="s">
        <v>46</v>
      </c>
      <c r="BL28" s="15" t="s">
        <v>47</v>
      </c>
      <c r="BM28" s="15" t="s">
        <v>48</v>
      </c>
      <c r="BN28" s="15" t="s">
        <v>49</v>
      </c>
      <c r="BO28" s="15" t="s">
        <v>49</v>
      </c>
      <c r="BP28" s="15" t="s">
        <v>49</v>
      </c>
      <c r="BQ28" s="15" t="s">
        <v>49</v>
      </c>
      <c r="BR28" s="15" t="s">
        <v>49</v>
      </c>
      <c r="BS28" s="15" t="s">
        <v>49</v>
      </c>
    </row>
    <row r="29" spans="1:71" ht="38.25" hidden="1" customHeight="1" thickBot="1" x14ac:dyDescent="0.3">
      <c r="A29" s="71" t="s">
        <v>83</v>
      </c>
      <c r="B29" s="17">
        <f>SUM(B30,B31,B32,B34,B35,B36,B37)</f>
        <v>203637</v>
      </c>
      <c r="C29" s="17">
        <f t="shared" ref="C29:L29" si="31">SUM(C30,C31,C32,C34,C35,C36,C37)</f>
        <v>208936</v>
      </c>
      <c r="D29" s="17">
        <f t="shared" si="31"/>
        <v>48673</v>
      </c>
      <c r="E29" s="17">
        <f>SUM(E30:E32,E34:E37)</f>
        <v>461246</v>
      </c>
      <c r="F29" s="17">
        <f>SUM(F30,F31,F32,F34,F35,F36,F37)</f>
        <v>241565</v>
      </c>
      <c r="G29" s="17">
        <f>SUM(G30,G31,G32,G34,G35,G36,G37)</f>
        <v>235256</v>
      </c>
      <c r="H29" s="17">
        <f>SUM(H30,H31,H32,H34,H35,H36,H37)</f>
        <v>241236</v>
      </c>
      <c r="I29" s="17">
        <f t="shared" si="31"/>
        <v>238209</v>
      </c>
      <c r="J29" s="17">
        <f t="shared" si="31"/>
        <v>233013</v>
      </c>
      <c r="K29" s="17">
        <f t="shared" si="31"/>
        <v>233246</v>
      </c>
      <c r="L29" s="17">
        <f t="shared" si="31"/>
        <v>229167</v>
      </c>
      <c r="M29" s="17">
        <f>SUM(M30:M37)</f>
        <v>262383</v>
      </c>
      <c r="N29" s="17">
        <f>SUM(N30:N37)</f>
        <v>264015</v>
      </c>
      <c r="O29" s="17">
        <f>SUM(O30:O37)</f>
        <v>285153</v>
      </c>
      <c r="P29" s="17">
        <f>SUM(P30:P37)</f>
        <v>284982</v>
      </c>
      <c r="Q29" s="17">
        <f>SUM(Q30:Q37)</f>
        <v>277719</v>
      </c>
      <c r="R29" s="17">
        <f>SUM(F29:Q29)</f>
        <v>3025944</v>
      </c>
      <c r="S29" s="17">
        <f t="shared" ref="S29:Z29" si="32">SUM(S31:S37)</f>
        <v>248628</v>
      </c>
      <c r="T29" s="17">
        <f t="shared" si="32"/>
        <v>246936</v>
      </c>
      <c r="U29" s="17">
        <f t="shared" si="32"/>
        <v>247322</v>
      </c>
      <c r="V29" s="17">
        <f t="shared" si="32"/>
        <v>211820</v>
      </c>
      <c r="W29" s="17">
        <f t="shared" si="32"/>
        <v>274500</v>
      </c>
      <c r="X29" s="17">
        <f t="shared" si="32"/>
        <v>197292</v>
      </c>
      <c r="Y29" s="17">
        <f t="shared" si="32"/>
        <v>203751</v>
      </c>
      <c r="Z29" s="17">
        <f t="shared" si="32"/>
        <v>188309</v>
      </c>
      <c r="AA29" s="17">
        <f>SUM(AA31,AA32,AA33,AA34,AA35,AA36,AA37)</f>
        <v>208774</v>
      </c>
      <c r="AB29" s="17">
        <f>SUM(AB31,AB32,AB33,AB34,AB35,AB36,AB37)</f>
        <v>238361</v>
      </c>
      <c r="AC29" s="17">
        <f>SUM(AC31,AC32,AC33,AC34,AC35,AC36,AC37)</f>
        <v>180433</v>
      </c>
      <c r="AD29" s="17">
        <f>SUM(AD31,AD32,AD33,AD34,AD35,AD36,AD37)</f>
        <v>216024</v>
      </c>
      <c r="AE29" s="17">
        <f>SUM(S29:AA29)</f>
        <v>2027332</v>
      </c>
      <c r="AF29" s="17">
        <f>AE29/SUM(F29:Q29)*100</f>
        <v>66.998331760270517</v>
      </c>
      <c r="AG29" s="17">
        <f>SUM(AG31,AG32,AG33,AG34,AG35,AG36,AG37)</f>
        <v>262727</v>
      </c>
      <c r="AH29" s="17">
        <f t="shared" ref="AH29:AQ29" si="33">SUM(AH31,AH32,AH33,AH34,AH35,AH36,AH37)</f>
        <v>279919</v>
      </c>
      <c r="AI29" s="17">
        <f t="shared" si="33"/>
        <v>219152</v>
      </c>
      <c r="AJ29" s="17">
        <f t="shared" si="33"/>
        <v>237148</v>
      </c>
      <c r="AK29" s="17">
        <f t="shared" si="33"/>
        <v>167927</v>
      </c>
      <c r="AL29" s="17">
        <f t="shared" si="33"/>
        <v>136344</v>
      </c>
      <c r="AM29" s="17">
        <f t="shared" si="33"/>
        <v>220424</v>
      </c>
      <c r="AN29" s="17">
        <f t="shared" si="33"/>
        <v>185958</v>
      </c>
      <c r="AO29" s="17">
        <f>SUM(AO31,AO32,AO33,AO34,AO35,AO36,AO37)</f>
        <v>185246</v>
      </c>
      <c r="AP29" s="17">
        <f t="shared" si="33"/>
        <v>182462</v>
      </c>
      <c r="AQ29" s="17">
        <f t="shared" si="33"/>
        <v>153677</v>
      </c>
      <c r="AR29" s="17">
        <f>SUM(AR31,AR32,AR33,AR34,AR35,AR36,AR37)</f>
        <v>184057</v>
      </c>
      <c r="AS29" s="17">
        <f>SUM(AG29:AR29)</f>
        <v>2415041</v>
      </c>
      <c r="AT29" s="17">
        <f>AS29/(SUM(S29:Y29))*100</f>
        <v>148.13939465688983</v>
      </c>
      <c r="AU29" s="17">
        <f>SUM(AU30:AU37)</f>
        <v>240280</v>
      </c>
      <c r="AV29" s="17">
        <f>SUM(AV30:AV37)</f>
        <v>241415</v>
      </c>
      <c r="AW29" s="17">
        <f t="shared" ref="AW29:BF29" si="34">SUM(AW30:AW37)</f>
        <v>240280</v>
      </c>
      <c r="AX29" s="17">
        <f t="shared" si="34"/>
        <v>148113</v>
      </c>
      <c r="AY29" s="54">
        <f t="shared" si="34"/>
        <v>0</v>
      </c>
      <c r="AZ29" s="54">
        <f t="shared" si="34"/>
        <v>0</v>
      </c>
      <c r="BA29" s="54">
        <f t="shared" si="34"/>
        <v>0</v>
      </c>
      <c r="BB29" s="54">
        <f t="shared" si="34"/>
        <v>0</v>
      </c>
      <c r="BC29" s="54">
        <f t="shared" si="34"/>
        <v>0</v>
      </c>
      <c r="BD29" s="54">
        <f t="shared" si="34"/>
        <v>0</v>
      </c>
      <c r="BE29" s="54">
        <f t="shared" si="34"/>
        <v>0</v>
      </c>
      <c r="BF29" s="54">
        <f t="shared" si="34"/>
        <v>0</v>
      </c>
      <c r="BG29" s="17"/>
      <c r="BH29" s="17"/>
      <c r="BI29" s="17">
        <f>SUM(BI30:BI37)</f>
        <v>240280</v>
      </c>
      <c r="BJ29" s="17">
        <f>SUM(BJ30:BJ37)</f>
        <v>241415</v>
      </c>
      <c r="BK29" s="17">
        <f t="shared" ref="BK29:BN29" si="35">SUM(BK30:BK37)</f>
        <v>240280</v>
      </c>
      <c r="BL29" s="17">
        <f t="shared" si="35"/>
        <v>148113</v>
      </c>
      <c r="BM29" s="54">
        <f t="shared" si="35"/>
        <v>0</v>
      </c>
      <c r="BN29" s="54">
        <f t="shared" si="35"/>
        <v>0</v>
      </c>
      <c r="BO29" s="54">
        <f t="shared" ref="BO29:BP29" si="36">SUM(BO30:BO37)</f>
        <v>0</v>
      </c>
      <c r="BP29" s="54">
        <f t="shared" si="36"/>
        <v>0</v>
      </c>
      <c r="BQ29" s="54">
        <f t="shared" ref="BQ29:BR29" si="37">SUM(BQ30:BQ37)</f>
        <v>0</v>
      </c>
      <c r="BR29" s="54">
        <f t="shared" si="37"/>
        <v>0</v>
      </c>
      <c r="BS29" s="54">
        <f t="shared" ref="BS29" si="38">SUM(BS30:BS37)</f>
        <v>0</v>
      </c>
    </row>
    <row r="30" spans="1:71" s="2" customFormat="1" ht="28.5" hidden="1" customHeight="1" x14ac:dyDescent="0.25">
      <c r="A30" s="70" t="s">
        <v>84</v>
      </c>
      <c r="B30" s="55">
        <v>2689</v>
      </c>
      <c r="C30" s="55">
        <v>4951</v>
      </c>
      <c r="D30" s="55">
        <v>793</v>
      </c>
      <c r="E30" s="55">
        <f>SUM(B30:D30)</f>
        <v>8433</v>
      </c>
      <c r="F30" s="55">
        <v>6721</v>
      </c>
      <c r="G30" s="55">
        <v>6278</v>
      </c>
      <c r="H30" s="55">
        <v>6592</v>
      </c>
      <c r="I30" s="55">
        <v>5843</v>
      </c>
      <c r="J30" s="55">
        <v>5739</v>
      </c>
      <c r="K30" s="55">
        <v>6383</v>
      </c>
      <c r="L30" s="55">
        <v>6258</v>
      </c>
      <c r="M30" s="55">
        <v>1264</v>
      </c>
      <c r="N30" s="55" t="s">
        <v>85</v>
      </c>
      <c r="O30" s="55" t="s">
        <v>85</v>
      </c>
      <c r="P30" s="55" t="s">
        <v>85</v>
      </c>
      <c r="Q30" s="55" t="s">
        <v>85</v>
      </c>
      <c r="R30" s="24">
        <f t="shared" ref="R30:R37" si="39">SUM(F30:Q30)</f>
        <v>45078</v>
      </c>
      <c r="S30" s="55" t="s">
        <v>85</v>
      </c>
      <c r="T30" s="55" t="s">
        <v>85</v>
      </c>
      <c r="U30" s="55" t="s">
        <v>85</v>
      </c>
      <c r="V30" s="55" t="s">
        <v>85</v>
      </c>
      <c r="W30" s="55" t="s">
        <v>85</v>
      </c>
      <c r="X30" s="55" t="s">
        <v>85</v>
      </c>
      <c r="Y30" s="55" t="s">
        <v>85</v>
      </c>
      <c r="Z30" s="55" t="s">
        <v>85</v>
      </c>
      <c r="AA30" s="55" t="s">
        <v>85</v>
      </c>
      <c r="AB30" s="55" t="s">
        <v>85</v>
      </c>
      <c r="AC30" s="55" t="s">
        <v>85</v>
      </c>
      <c r="AD30" s="55" t="s">
        <v>85</v>
      </c>
      <c r="AE30" s="24">
        <f>SUM(S30:AA30)</f>
        <v>0</v>
      </c>
      <c r="AF30" s="17">
        <f>AE30/SUM(F30:O30)*100</f>
        <v>0</v>
      </c>
      <c r="AG30" s="108" t="s">
        <v>85</v>
      </c>
      <c r="AH30" s="109"/>
      <c r="AI30" s="109"/>
      <c r="AJ30" s="109"/>
      <c r="AK30" s="109"/>
      <c r="AL30" s="109"/>
      <c r="AM30" s="110"/>
      <c r="AN30" s="55"/>
      <c r="AO30" s="55"/>
      <c r="AP30" s="55"/>
      <c r="AQ30" s="55"/>
      <c r="AR30" s="55"/>
      <c r="AS30" s="24"/>
      <c r="AT30" s="17"/>
      <c r="AU30" s="11"/>
      <c r="AV30" s="11"/>
      <c r="AW30" s="11"/>
      <c r="AX30" s="12"/>
      <c r="AY30" s="111" t="s">
        <v>59</v>
      </c>
      <c r="AZ30" s="112"/>
      <c r="BA30" s="112"/>
      <c r="BB30" s="112"/>
      <c r="BC30" s="112"/>
      <c r="BD30" s="112"/>
      <c r="BE30" s="112"/>
      <c r="BF30" s="113"/>
      <c r="BG30" s="13"/>
      <c r="BH30" s="17"/>
      <c r="BI30" s="11"/>
      <c r="BJ30" s="11"/>
      <c r="BK30" s="11"/>
      <c r="BL30" s="12"/>
      <c r="BQ30" s="3"/>
      <c r="BR30" s="95"/>
      <c r="BS30" s="96"/>
    </row>
    <row r="31" spans="1:71" s="2" customFormat="1" ht="27" hidden="1" customHeight="1" x14ac:dyDescent="0.25">
      <c r="A31" s="70" t="s">
        <v>86</v>
      </c>
      <c r="B31" s="55">
        <v>7099</v>
      </c>
      <c r="C31" s="55">
        <v>10580</v>
      </c>
      <c r="D31" s="55">
        <v>3753</v>
      </c>
      <c r="E31" s="55">
        <f>SUM(B31:D31)</f>
        <v>21432</v>
      </c>
      <c r="F31" s="55">
        <v>13919</v>
      </c>
      <c r="G31" s="55">
        <v>12389</v>
      </c>
      <c r="H31" s="55">
        <v>12739</v>
      </c>
      <c r="I31" s="55">
        <v>11827</v>
      </c>
      <c r="J31" s="55">
        <v>11439</v>
      </c>
      <c r="K31" s="55">
        <v>12725</v>
      </c>
      <c r="L31" s="55">
        <v>11694</v>
      </c>
      <c r="M31" s="55">
        <v>11587</v>
      </c>
      <c r="N31" s="55">
        <v>11374</v>
      </c>
      <c r="O31" s="55">
        <v>14215</v>
      </c>
      <c r="P31" s="55">
        <v>13985</v>
      </c>
      <c r="Q31" s="56">
        <v>12593</v>
      </c>
      <c r="R31" s="24">
        <f t="shared" si="39"/>
        <v>150486</v>
      </c>
      <c r="S31" s="27">
        <v>11643</v>
      </c>
      <c r="T31" s="27">
        <v>11589</v>
      </c>
      <c r="U31" s="27">
        <v>11610</v>
      </c>
      <c r="V31" s="27">
        <v>8258</v>
      </c>
      <c r="W31" s="27">
        <v>78389</v>
      </c>
      <c r="X31" s="27">
        <v>6791</v>
      </c>
      <c r="Y31" s="27">
        <v>6957</v>
      </c>
      <c r="Z31" s="27">
        <v>6438</v>
      </c>
      <c r="AA31" s="27">
        <v>6384</v>
      </c>
      <c r="AB31" s="27">
        <v>14065</v>
      </c>
      <c r="AC31" s="27">
        <v>16887</v>
      </c>
      <c r="AD31" s="27">
        <v>39496</v>
      </c>
      <c r="AE31" s="24">
        <f t="shared" ref="AE31:AE37" si="40">SUM(S31:AD31)</f>
        <v>218507</v>
      </c>
      <c r="AF31" s="17">
        <f t="shared" ref="AF31:AF37" si="41">AE31/SUM(F31:Q31)*100</f>
        <v>145.20088247411721</v>
      </c>
      <c r="AG31" s="27">
        <v>19095</v>
      </c>
      <c r="AH31" s="27">
        <v>20844</v>
      </c>
      <c r="AI31" s="27">
        <v>10312</v>
      </c>
      <c r="AJ31" s="27">
        <v>26919</v>
      </c>
      <c r="AK31" s="27">
        <v>12924</v>
      </c>
      <c r="AL31" s="27">
        <v>28339</v>
      </c>
      <c r="AM31" s="27">
        <v>38119</v>
      </c>
      <c r="AN31" s="27">
        <v>21797</v>
      </c>
      <c r="AO31" s="27">
        <v>13414</v>
      </c>
      <c r="AP31" s="27">
        <v>17212</v>
      </c>
      <c r="AQ31" s="27">
        <v>31619</v>
      </c>
      <c r="AR31" s="27">
        <v>27458</v>
      </c>
      <c r="AS31" s="24">
        <f t="shared" ref="AS31:AS37" si="42">SUM(AG31:AR31)</f>
        <v>268052</v>
      </c>
      <c r="AT31" s="17">
        <f t="shared" ref="AT31:AT37" si="43">AS31/(SUM(S31:Y31))*100</f>
        <v>198.20907000303171</v>
      </c>
      <c r="AU31" s="11">
        <v>27919</v>
      </c>
      <c r="AV31" s="11">
        <v>23440</v>
      </c>
      <c r="AW31" s="11">
        <v>27919</v>
      </c>
      <c r="AX31" s="12">
        <v>32558</v>
      </c>
      <c r="AY31" s="114"/>
      <c r="AZ31" s="115"/>
      <c r="BA31" s="115"/>
      <c r="BB31" s="115"/>
      <c r="BC31" s="115"/>
      <c r="BD31" s="115"/>
      <c r="BE31" s="115"/>
      <c r="BF31" s="116"/>
      <c r="BG31" s="13">
        <f t="shared" ref="BG31:BG37" si="44">SUM(AU31:BF31)</f>
        <v>111836</v>
      </c>
      <c r="BH31" s="17">
        <f t="shared" ref="BH31:BH37" si="45">BG31/SUM(AG31:AJ31)*100</f>
        <v>144.92160165867566</v>
      </c>
      <c r="BI31" s="11">
        <v>27919</v>
      </c>
      <c r="BJ31" s="11">
        <v>23440</v>
      </c>
      <c r="BK31" s="11">
        <v>27919</v>
      </c>
      <c r="BL31" s="12">
        <v>32558</v>
      </c>
      <c r="BQ31" s="3"/>
      <c r="BR31" s="95"/>
      <c r="BS31" s="96"/>
    </row>
    <row r="32" spans="1:71" ht="28.5" hidden="1" customHeight="1" x14ac:dyDescent="0.25">
      <c r="A32" s="70" t="s">
        <v>87</v>
      </c>
      <c r="B32" s="55">
        <v>35612</v>
      </c>
      <c r="C32" s="55">
        <v>30132</v>
      </c>
      <c r="D32" s="55">
        <v>6734</v>
      </c>
      <c r="E32" s="55">
        <f>SUM(B32:D32)</f>
        <v>72478</v>
      </c>
      <c r="F32" s="55">
        <v>45907</v>
      </c>
      <c r="G32" s="55">
        <v>44278</v>
      </c>
      <c r="H32" s="55">
        <v>46361</v>
      </c>
      <c r="I32" s="55">
        <v>45959</v>
      </c>
      <c r="J32" s="55">
        <v>44801</v>
      </c>
      <c r="K32" s="55">
        <v>44590</v>
      </c>
      <c r="L32" s="55">
        <v>44102</v>
      </c>
      <c r="M32" s="55">
        <v>45085</v>
      </c>
      <c r="N32" s="55">
        <v>45708</v>
      </c>
      <c r="O32" s="55">
        <v>57135</v>
      </c>
      <c r="P32" s="55">
        <v>56902</v>
      </c>
      <c r="Q32" s="56">
        <v>55387</v>
      </c>
      <c r="R32" s="24">
        <f t="shared" si="39"/>
        <v>576215</v>
      </c>
      <c r="S32" s="6">
        <v>25890</v>
      </c>
      <c r="T32" s="6">
        <v>25735</v>
      </c>
      <c r="U32" s="6">
        <v>25801</v>
      </c>
      <c r="V32" s="6">
        <v>20324</v>
      </c>
      <c r="W32" s="6">
        <v>19537</v>
      </c>
      <c r="X32" s="6">
        <v>18627</v>
      </c>
      <c r="Y32" s="6">
        <v>19201</v>
      </c>
      <c r="Z32" s="6">
        <v>18263</v>
      </c>
      <c r="AA32" s="6">
        <v>18356</v>
      </c>
      <c r="AB32" s="6">
        <v>19901</v>
      </c>
      <c r="AC32" s="6">
        <v>18862</v>
      </c>
      <c r="AD32" s="6">
        <v>21430</v>
      </c>
      <c r="AE32" s="24">
        <f t="shared" si="40"/>
        <v>251927</v>
      </c>
      <c r="AF32" s="17">
        <f t="shared" si="41"/>
        <v>43.721006915821356</v>
      </c>
      <c r="AG32" s="6">
        <v>25105</v>
      </c>
      <c r="AH32" s="6">
        <v>23143</v>
      </c>
      <c r="AI32" s="6">
        <v>14360</v>
      </c>
      <c r="AJ32" s="6">
        <v>17102</v>
      </c>
      <c r="AK32" s="6">
        <v>13582</v>
      </c>
      <c r="AL32" s="6">
        <v>10916</v>
      </c>
      <c r="AM32" s="6">
        <v>12598</v>
      </c>
      <c r="AN32" s="27">
        <v>10188</v>
      </c>
      <c r="AO32" s="27">
        <v>13954</v>
      </c>
      <c r="AP32" s="6">
        <v>23130</v>
      </c>
      <c r="AQ32" s="6">
        <v>13066</v>
      </c>
      <c r="AR32" s="6">
        <v>16638</v>
      </c>
      <c r="AS32" s="24">
        <f t="shared" si="42"/>
        <v>193782</v>
      </c>
      <c r="AT32" s="17">
        <f t="shared" si="43"/>
        <v>124.92795667730394</v>
      </c>
      <c r="AU32" s="9">
        <v>23912</v>
      </c>
      <c r="AV32" s="9">
        <v>27721</v>
      </c>
      <c r="AW32" s="9">
        <v>23912</v>
      </c>
      <c r="AX32" s="57">
        <v>18182</v>
      </c>
      <c r="AY32" s="114"/>
      <c r="AZ32" s="115"/>
      <c r="BA32" s="115"/>
      <c r="BB32" s="115"/>
      <c r="BC32" s="115"/>
      <c r="BD32" s="115"/>
      <c r="BE32" s="115"/>
      <c r="BF32" s="116"/>
      <c r="BG32" s="13">
        <f t="shared" si="44"/>
        <v>93727</v>
      </c>
      <c r="BH32" s="17">
        <f t="shared" si="45"/>
        <v>117.58499560908294</v>
      </c>
      <c r="BI32" s="9">
        <v>23912</v>
      </c>
      <c r="BJ32" s="9">
        <v>27721</v>
      </c>
      <c r="BK32" s="9">
        <v>23912</v>
      </c>
      <c r="BL32" s="57">
        <v>18182</v>
      </c>
    </row>
    <row r="33" spans="1:71" ht="28.5" hidden="1" customHeight="1" x14ac:dyDescent="0.25">
      <c r="A33" s="70" t="s">
        <v>88</v>
      </c>
      <c r="B33" s="108" t="s">
        <v>89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10"/>
      <c r="M33" s="55">
        <v>35489</v>
      </c>
      <c r="N33" s="55">
        <v>35865</v>
      </c>
      <c r="O33" s="55">
        <v>28257</v>
      </c>
      <c r="P33" s="55">
        <v>28597</v>
      </c>
      <c r="Q33" s="56">
        <v>25862</v>
      </c>
      <c r="R33" s="24">
        <f t="shared" si="39"/>
        <v>154070</v>
      </c>
      <c r="S33" s="6">
        <v>45612</v>
      </c>
      <c r="T33" s="6">
        <v>45328</v>
      </c>
      <c r="U33" s="6">
        <v>45423</v>
      </c>
      <c r="V33" s="6">
        <v>40158</v>
      </c>
      <c r="W33" s="6">
        <v>39575</v>
      </c>
      <c r="X33" s="6">
        <v>38792</v>
      </c>
      <c r="Y33" s="6">
        <v>39368</v>
      </c>
      <c r="Z33" s="6">
        <v>38309</v>
      </c>
      <c r="AA33" s="6">
        <v>45374</v>
      </c>
      <c r="AB33" s="6">
        <v>89590</v>
      </c>
      <c r="AC33" s="6">
        <v>58136</v>
      </c>
      <c r="AD33" s="6">
        <v>47969</v>
      </c>
      <c r="AE33" s="24">
        <f t="shared" si="40"/>
        <v>573634</v>
      </c>
      <c r="AF33" s="17">
        <f t="shared" si="41"/>
        <v>372.32037385603945</v>
      </c>
      <c r="AG33" s="6">
        <v>107992</v>
      </c>
      <c r="AH33" s="6">
        <v>100531</v>
      </c>
      <c r="AI33" s="6">
        <v>92626</v>
      </c>
      <c r="AJ33" s="6">
        <v>80482</v>
      </c>
      <c r="AK33" s="6">
        <v>56488</v>
      </c>
      <c r="AL33" s="6">
        <v>41035</v>
      </c>
      <c r="AM33" s="6">
        <v>49824</v>
      </c>
      <c r="AN33" s="6">
        <v>60544</v>
      </c>
      <c r="AO33" s="6">
        <v>58441</v>
      </c>
      <c r="AP33" s="6">
        <v>56469</v>
      </c>
      <c r="AQ33" s="6">
        <v>42775</v>
      </c>
      <c r="AR33" s="6">
        <v>60589</v>
      </c>
      <c r="AS33" s="24">
        <f t="shared" si="42"/>
        <v>807796</v>
      </c>
      <c r="AT33" s="17">
        <f t="shared" si="43"/>
        <v>274.52150508400848</v>
      </c>
      <c r="AU33" s="9">
        <v>71494</v>
      </c>
      <c r="AV33" s="9">
        <v>80439</v>
      </c>
      <c r="AW33" s="9">
        <v>71494</v>
      </c>
      <c r="AX33" s="57">
        <v>16042</v>
      </c>
      <c r="AY33" s="114"/>
      <c r="AZ33" s="115"/>
      <c r="BA33" s="115"/>
      <c r="BB33" s="115"/>
      <c r="BC33" s="115"/>
      <c r="BD33" s="115"/>
      <c r="BE33" s="115"/>
      <c r="BF33" s="116"/>
      <c r="BG33" s="13">
        <f t="shared" si="44"/>
        <v>239469</v>
      </c>
      <c r="BH33" s="17">
        <f t="shared" si="45"/>
        <v>62.748833297085405</v>
      </c>
      <c r="BI33" s="9">
        <v>71494</v>
      </c>
      <c r="BJ33" s="9">
        <v>80439</v>
      </c>
      <c r="BK33" s="9">
        <v>71494</v>
      </c>
      <c r="BL33" s="57">
        <v>16042</v>
      </c>
    </row>
    <row r="34" spans="1:71" ht="28.5" hidden="1" customHeight="1" x14ac:dyDescent="0.25">
      <c r="A34" s="70" t="s">
        <v>90</v>
      </c>
      <c r="B34" s="55">
        <v>35612</v>
      </c>
      <c r="C34" s="55">
        <v>30132</v>
      </c>
      <c r="D34" s="55">
        <v>6734</v>
      </c>
      <c r="E34" s="55">
        <f>SUM(B34:D34)</f>
        <v>72478</v>
      </c>
      <c r="F34" s="55">
        <v>28541</v>
      </c>
      <c r="G34" s="55">
        <v>26178</v>
      </c>
      <c r="H34" s="55">
        <v>27592</v>
      </c>
      <c r="I34" s="55">
        <v>27239</v>
      </c>
      <c r="J34" s="55">
        <v>26187</v>
      </c>
      <c r="K34" s="55">
        <v>26057</v>
      </c>
      <c r="L34" s="55">
        <v>25867</v>
      </c>
      <c r="M34" s="55">
        <v>26493</v>
      </c>
      <c r="N34" s="55">
        <v>26851</v>
      </c>
      <c r="O34" s="55">
        <v>32851</v>
      </c>
      <c r="P34" s="55">
        <v>32390</v>
      </c>
      <c r="Q34" s="56">
        <v>31169</v>
      </c>
      <c r="R34" s="24">
        <f t="shared" si="39"/>
        <v>337415</v>
      </c>
      <c r="S34" s="6">
        <v>24915</v>
      </c>
      <c r="T34" s="6">
        <v>24538</v>
      </c>
      <c r="U34" s="6">
        <v>24649</v>
      </c>
      <c r="V34" s="6">
        <v>19368</v>
      </c>
      <c r="W34" s="6">
        <v>18067</v>
      </c>
      <c r="X34" s="6">
        <v>17237</v>
      </c>
      <c r="Y34" s="6">
        <v>17393</v>
      </c>
      <c r="Z34" s="6">
        <v>16837</v>
      </c>
      <c r="AA34" s="6">
        <v>16901</v>
      </c>
      <c r="AB34" s="6">
        <v>15748</v>
      </c>
      <c r="AC34" s="6">
        <v>13209</v>
      </c>
      <c r="AD34" s="6">
        <v>18904</v>
      </c>
      <c r="AE34" s="24">
        <f t="shared" si="40"/>
        <v>227766</v>
      </c>
      <c r="AF34" s="17">
        <f t="shared" si="41"/>
        <v>67.503223033949283</v>
      </c>
      <c r="AG34" s="6">
        <v>25238</v>
      </c>
      <c r="AH34" s="6">
        <v>32708</v>
      </c>
      <c r="AI34" s="6">
        <v>15478</v>
      </c>
      <c r="AJ34" s="6">
        <v>14398</v>
      </c>
      <c r="AK34" s="6">
        <v>9760</v>
      </c>
      <c r="AL34" s="6">
        <v>6150</v>
      </c>
      <c r="AM34" s="6">
        <v>16206</v>
      </c>
      <c r="AN34" s="6">
        <v>13562</v>
      </c>
      <c r="AO34" s="6">
        <v>9318</v>
      </c>
      <c r="AP34" s="6">
        <v>8260</v>
      </c>
      <c r="AQ34" s="6">
        <v>6625</v>
      </c>
      <c r="AR34" s="6">
        <v>7258</v>
      </c>
      <c r="AS34" s="24">
        <f t="shared" si="42"/>
        <v>164961</v>
      </c>
      <c r="AT34" s="17">
        <f t="shared" si="43"/>
        <v>112.85789542099106</v>
      </c>
      <c r="AU34" s="9">
        <v>11603</v>
      </c>
      <c r="AV34" s="9">
        <v>17765</v>
      </c>
      <c r="AW34" s="9">
        <v>11603</v>
      </c>
      <c r="AX34" s="57">
        <v>8766</v>
      </c>
      <c r="AY34" s="114"/>
      <c r="AZ34" s="115"/>
      <c r="BA34" s="115"/>
      <c r="BB34" s="115"/>
      <c r="BC34" s="115"/>
      <c r="BD34" s="115"/>
      <c r="BE34" s="115"/>
      <c r="BF34" s="116"/>
      <c r="BG34" s="13">
        <f t="shared" si="44"/>
        <v>49737</v>
      </c>
      <c r="BH34" s="17">
        <f t="shared" si="45"/>
        <v>56.633873061419692</v>
      </c>
      <c r="BI34" s="9">
        <v>11603</v>
      </c>
      <c r="BJ34" s="9">
        <v>17765</v>
      </c>
      <c r="BK34" s="9">
        <v>11603</v>
      </c>
      <c r="BL34" s="57">
        <v>8766</v>
      </c>
    </row>
    <row r="35" spans="1:71" ht="28.5" hidden="1" customHeight="1" x14ac:dyDescent="0.25">
      <c r="A35" s="70" t="s">
        <v>91</v>
      </c>
      <c r="B35" s="55"/>
      <c r="C35" s="55"/>
      <c r="D35" s="55"/>
      <c r="E35" s="55">
        <f>SUM(B35:D35)</f>
        <v>0</v>
      </c>
      <c r="F35" s="55">
        <v>34028</v>
      </c>
      <c r="G35" s="55">
        <v>33912</v>
      </c>
      <c r="H35" s="55">
        <v>35078</v>
      </c>
      <c r="I35" s="55">
        <v>34912</v>
      </c>
      <c r="J35" s="55">
        <v>33303</v>
      </c>
      <c r="K35" s="55">
        <v>32851</v>
      </c>
      <c r="L35" s="55">
        <v>31695</v>
      </c>
      <c r="M35" s="55">
        <v>32728</v>
      </c>
      <c r="N35" s="55">
        <v>32912</v>
      </c>
      <c r="O35" s="55">
        <v>41140</v>
      </c>
      <c r="P35" s="55">
        <v>40864</v>
      </c>
      <c r="Q35" s="56">
        <v>39375</v>
      </c>
      <c r="R35" s="24">
        <f t="shared" si="39"/>
        <v>422798</v>
      </c>
      <c r="S35" s="6">
        <v>26087</v>
      </c>
      <c r="T35" s="6">
        <v>25891</v>
      </c>
      <c r="U35" s="6">
        <v>25803</v>
      </c>
      <c r="V35" s="6">
        <v>20689</v>
      </c>
      <c r="W35" s="6">
        <v>18526</v>
      </c>
      <c r="X35" s="6">
        <v>17803</v>
      </c>
      <c r="Y35" s="6">
        <v>18591</v>
      </c>
      <c r="Z35" s="6">
        <v>17789</v>
      </c>
      <c r="AA35" s="6">
        <v>18803</v>
      </c>
      <c r="AB35" s="6">
        <v>19610</v>
      </c>
      <c r="AC35" s="6">
        <v>10810</v>
      </c>
      <c r="AD35" s="6">
        <v>8752</v>
      </c>
      <c r="AE35" s="24">
        <f t="shared" si="40"/>
        <v>229154</v>
      </c>
      <c r="AF35" s="17">
        <f t="shared" si="41"/>
        <v>54.199404916768771</v>
      </c>
      <c r="AG35" s="6">
        <v>13149</v>
      </c>
      <c r="AH35" s="6">
        <v>15002</v>
      </c>
      <c r="AI35" s="6">
        <v>13622</v>
      </c>
      <c r="AJ35" s="6">
        <v>8623</v>
      </c>
      <c r="AK35" s="6">
        <v>7097</v>
      </c>
      <c r="AL35" s="6">
        <v>6458</v>
      </c>
      <c r="AM35" s="6">
        <v>19938</v>
      </c>
      <c r="AN35" s="6">
        <v>11595</v>
      </c>
      <c r="AO35" s="6">
        <v>14142</v>
      </c>
      <c r="AP35" s="6">
        <v>11071</v>
      </c>
      <c r="AQ35" s="6">
        <v>11361</v>
      </c>
      <c r="AR35" s="6">
        <v>12663</v>
      </c>
      <c r="AS35" s="24">
        <f t="shared" si="42"/>
        <v>144721</v>
      </c>
      <c r="AT35" s="17">
        <f t="shared" si="43"/>
        <v>94.34839298520113</v>
      </c>
      <c r="AU35" s="9">
        <v>29298</v>
      </c>
      <c r="AV35" s="9">
        <v>13003</v>
      </c>
      <c r="AW35" s="9">
        <v>29298</v>
      </c>
      <c r="AX35" s="57">
        <v>13579</v>
      </c>
      <c r="AY35" s="114"/>
      <c r="AZ35" s="115"/>
      <c r="BA35" s="115"/>
      <c r="BB35" s="115"/>
      <c r="BC35" s="115"/>
      <c r="BD35" s="115"/>
      <c r="BE35" s="115"/>
      <c r="BF35" s="116"/>
      <c r="BG35" s="13">
        <f t="shared" si="44"/>
        <v>85178</v>
      </c>
      <c r="BH35" s="17">
        <f t="shared" si="45"/>
        <v>169.01738233193112</v>
      </c>
      <c r="BI35" s="9">
        <v>29298</v>
      </c>
      <c r="BJ35" s="9">
        <v>13003</v>
      </c>
      <c r="BK35" s="9">
        <v>29298</v>
      </c>
      <c r="BL35" s="57">
        <v>13579</v>
      </c>
    </row>
    <row r="36" spans="1:71" ht="28.5" hidden="1" customHeight="1" x14ac:dyDescent="0.25">
      <c r="A36" s="70" t="s">
        <v>92</v>
      </c>
      <c r="B36" s="55">
        <v>65843</v>
      </c>
      <c r="C36" s="55">
        <v>70469</v>
      </c>
      <c r="D36" s="55">
        <v>16803</v>
      </c>
      <c r="E36" s="55">
        <f>SUM(B36:D36)</f>
        <v>153115</v>
      </c>
      <c r="F36" s="55">
        <v>57365</v>
      </c>
      <c r="G36" s="55">
        <v>57084</v>
      </c>
      <c r="H36" s="55">
        <v>57598</v>
      </c>
      <c r="I36" s="55">
        <v>57289</v>
      </c>
      <c r="J36" s="55">
        <v>56791</v>
      </c>
      <c r="K36" s="55">
        <v>56361</v>
      </c>
      <c r="L36" s="55">
        <v>55729</v>
      </c>
      <c r="M36" s="55">
        <v>55962</v>
      </c>
      <c r="N36" s="55">
        <v>56612</v>
      </c>
      <c r="O36" s="55">
        <v>56827</v>
      </c>
      <c r="P36" s="55">
        <v>57235</v>
      </c>
      <c r="Q36" s="56">
        <v>57537</v>
      </c>
      <c r="R36" s="24">
        <f t="shared" si="39"/>
        <v>682390</v>
      </c>
      <c r="S36" s="6">
        <v>58190</v>
      </c>
      <c r="T36" s="6">
        <v>57958</v>
      </c>
      <c r="U36" s="6">
        <v>58075</v>
      </c>
      <c r="V36" s="6">
        <v>52769</v>
      </c>
      <c r="W36" s="6">
        <v>51867</v>
      </c>
      <c r="X36" s="6">
        <v>50607</v>
      </c>
      <c r="Y36" s="6">
        <v>52734</v>
      </c>
      <c r="Z36" s="6">
        <v>52087</v>
      </c>
      <c r="AA36" s="6">
        <v>53489</v>
      </c>
      <c r="AB36" s="6">
        <v>43907</v>
      </c>
      <c r="AC36" s="6">
        <v>31728</v>
      </c>
      <c r="AD36" s="6">
        <v>39977</v>
      </c>
      <c r="AE36" s="24">
        <f t="shared" si="40"/>
        <v>603388</v>
      </c>
      <c r="AF36" s="17">
        <f t="shared" si="41"/>
        <v>88.422749454124471</v>
      </c>
      <c r="AG36" s="6">
        <v>29599</v>
      </c>
      <c r="AH36" s="6">
        <v>45872</v>
      </c>
      <c r="AI36" s="6">
        <v>46280</v>
      </c>
      <c r="AJ36" s="6">
        <v>57470</v>
      </c>
      <c r="AK36" s="6">
        <v>45942</v>
      </c>
      <c r="AL36" s="6">
        <v>23209</v>
      </c>
      <c r="AM36" s="6">
        <v>33463</v>
      </c>
      <c r="AN36" s="6">
        <v>32712</v>
      </c>
      <c r="AO36" s="6">
        <v>28316</v>
      </c>
      <c r="AP36" s="6">
        <v>25779</v>
      </c>
      <c r="AQ36" s="6">
        <v>23204</v>
      </c>
      <c r="AR36" s="6">
        <v>21858</v>
      </c>
      <c r="AS36" s="24">
        <f t="shared" si="42"/>
        <v>413704</v>
      </c>
      <c r="AT36" s="17">
        <f t="shared" si="43"/>
        <v>108.24280481423338</v>
      </c>
      <c r="AU36" s="9">
        <v>40748</v>
      </c>
      <c r="AV36" s="9">
        <v>37073</v>
      </c>
      <c r="AW36" s="9">
        <v>40748</v>
      </c>
      <c r="AX36" s="57">
        <v>31629</v>
      </c>
      <c r="AY36" s="114"/>
      <c r="AZ36" s="115"/>
      <c r="BA36" s="115"/>
      <c r="BB36" s="115"/>
      <c r="BC36" s="115"/>
      <c r="BD36" s="115"/>
      <c r="BE36" s="115"/>
      <c r="BF36" s="116"/>
      <c r="BG36" s="13">
        <f t="shared" si="44"/>
        <v>150198</v>
      </c>
      <c r="BH36" s="17">
        <f t="shared" si="45"/>
        <v>83.806027195473746</v>
      </c>
      <c r="BI36" s="9">
        <v>40748</v>
      </c>
      <c r="BJ36" s="9">
        <v>37073</v>
      </c>
      <c r="BK36" s="9">
        <v>40748</v>
      </c>
      <c r="BL36" s="57">
        <v>31629</v>
      </c>
    </row>
    <row r="37" spans="1:71" ht="28.5" hidden="1" customHeight="1" thickBot="1" x14ac:dyDescent="0.3">
      <c r="A37" s="70" t="s">
        <v>93</v>
      </c>
      <c r="B37" s="55">
        <v>56782</v>
      </c>
      <c r="C37" s="55">
        <v>62672</v>
      </c>
      <c r="D37" s="55">
        <v>13856</v>
      </c>
      <c r="E37" s="55">
        <f>SUM(B37:D37)</f>
        <v>133310</v>
      </c>
      <c r="F37" s="55">
        <v>55084</v>
      </c>
      <c r="G37" s="55">
        <v>55137</v>
      </c>
      <c r="H37" s="55">
        <v>55276</v>
      </c>
      <c r="I37" s="55">
        <v>55140</v>
      </c>
      <c r="J37" s="55">
        <v>54753</v>
      </c>
      <c r="K37" s="55">
        <v>54279</v>
      </c>
      <c r="L37" s="55">
        <v>53822</v>
      </c>
      <c r="M37" s="55">
        <v>53775</v>
      </c>
      <c r="N37" s="55">
        <v>54693</v>
      </c>
      <c r="O37" s="55">
        <v>54728</v>
      </c>
      <c r="P37" s="55">
        <v>55009</v>
      </c>
      <c r="Q37" s="56">
        <v>55796</v>
      </c>
      <c r="R37" s="24">
        <f t="shared" si="39"/>
        <v>657492</v>
      </c>
      <c r="S37" s="6">
        <v>56291</v>
      </c>
      <c r="T37" s="6">
        <v>55897</v>
      </c>
      <c r="U37" s="6">
        <v>55961</v>
      </c>
      <c r="V37" s="6">
        <v>50254</v>
      </c>
      <c r="W37" s="6">
        <v>48539</v>
      </c>
      <c r="X37" s="6">
        <v>47435</v>
      </c>
      <c r="Y37" s="6">
        <v>49507</v>
      </c>
      <c r="Z37" s="6">
        <v>38586</v>
      </c>
      <c r="AA37" s="6">
        <v>49467</v>
      </c>
      <c r="AB37" s="6">
        <v>35540</v>
      </c>
      <c r="AC37" s="6">
        <v>30801</v>
      </c>
      <c r="AD37" s="6">
        <v>39496</v>
      </c>
      <c r="AE37" s="24">
        <f t="shared" si="40"/>
        <v>557774</v>
      </c>
      <c r="AF37" s="17">
        <f t="shared" si="41"/>
        <v>84.83357972416394</v>
      </c>
      <c r="AG37" s="6">
        <v>42549</v>
      </c>
      <c r="AH37" s="6">
        <v>41819</v>
      </c>
      <c r="AI37" s="6">
        <v>26474</v>
      </c>
      <c r="AJ37" s="6">
        <v>32154</v>
      </c>
      <c r="AK37" s="6">
        <v>22134</v>
      </c>
      <c r="AL37" s="6">
        <v>20237</v>
      </c>
      <c r="AM37" s="6">
        <v>50276</v>
      </c>
      <c r="AN37" s="6">
        <v>35560</v>
      </c>
      <c r="AO37" s="6">
        <v>47661</v>
      </c>
      <c r="AP37" s="6">
        <v>40541</v>
      </c>
      <c r="AQ37" s="6">
        <v>25027</v>
      </c>
      <c r="AR37" s="6">
        <v>37593</v>
      </c>
      <c r="AS37" s="24">
        <f t="shared" si="42"/>
        <v>422025</v>
      </c>
      <c r="AT37" s="17">
        <f t="shared" si="43"/>
        <v>115.97789405414913</v>
      </c>
      <c r="AU37" s="9">
        <v>35306</v>
      </c>
      <c r="AV37" s="9">
        <v>41974</v>
      </c>
      <c r="AW37" s="9">
        <v>35306</v>
      </c>
      <c r="AX37" s="57">
        <v>27357</v>
      </c>
      <c r="AY37" s="117"/>
      <c r="AZ37" s="118"/>
      <c r="BA37" s="118"/>
      <c r="BB37" s="118"/>
      <c r="BC37" s="118"/>
      <c r="BD37" s="118"/>
      <c r="BE37" s="118"/>
      <c r="BF37" s="119"/>
      <c r="BG37" s="13">
        <f t="shared" si="44"/>
        <v>139943</v>
      </c>
      <c r="BH37" s="17">
        <f t="shared" si="45"/>
        <v>97.864975244062762</v>
      </c>
      <c r="BI37" s="9">
        <v>35306</v>
      </c>
      <c r="BJ37" s="9">
        <v>41974</v>
      </c>
      <c r="BK37" s="9">
        <v>35306</v>
      </c>
      <c r="BL37" s="57">
        <v>27357</v>
      </c>
    </row>
    <row r="38" spans="1:71" s="10" customFormat="1" x14ac:dyDescent="0.25">
      <c r="A38" s="72"/>
      <c r="B38" s="49"/>
      <c r="C38" s="49"/>
      <c r="D38" s="49"/>
      <c r="E38" s="49"/>
      <c r="F38" s="49"/>
      <c r="G38" s="49"/>
      <c r="H38" s="49"/>
      <c r="I38" s="49"/>
      <c r="J38" s="2"/>
      <c r="K38" s="50"/>
      <c r="L38" s="50"/>
      <c r="M38" s="50"/>
      <c r="N38" s="50"/>
      <c r="O38" s="50"/>
      <c r="P38" s="50"/>
      <c r="Q38" s="50"/>
      <c r="R38" s="50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51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51"/>
      <c r="BH38" s="51"/>
    </row>
    <row r="39" spans="1:71" s="76" customFormat="1" ht="52.5" customHeight="1" x14ac:dyDescent="0.25">
      <c r="A39" s="78"/>
      <c r="B39" s="79" t="s">
        <v>0</v>
      </c>
      <c r="C39" s="79" t="s">
        <v>1</v>
      </c>
      <c r="D39" s="79" t="s">
        <v>2</v>
      </c>
      <c r="E39" s="79" t="s">
        <v>82</v>
      </c>
      <c r="F39" s="7" t="s">
        <v>4</v>
      </c>
      <c r="G39" s="7" t="s">
        <v>5</v>
      </c>
      <c r="H39" s="7" t="s">
        <v>6</v>
      </c>
      <c r="I39" s="7" t="s">
        <v>7</v>
      </c>
      <c r="J39" s="88" t="s">
        <v>8</v>
      </c>
      <c r="K39" s="88" t="s">
        <v>9</v>
      </c>
      <c r="L39" s="88" t="s">
        <v>10</v>
      </c>
      <c r="M39" s="7" t="s">
        <v>11</v>
      </c>
      <c r="N39" s="79" t="s">
        <v>12</v>
      </c>
      <c r="O39" s="7" t="s">
        <v>13</v>
      </c>
      <c r="P39" s="7" t="s">
        <v>14</v>
      </c>
      <c r="Q39" s="7" t="s">
        <v>15</v>
      </c>
      <c r="R39" s="7" t="s">
        <v>16</v>
      </c>
      <c r="S39" s="89" t="s">
        <v>17</v>
      </c>
      <c r="T39" s="89" t="s">
        <v>18</v>
      </c>
      <c r="U39" s="90" t="s">
        <v>19</v>
      </c>
      <c r="V39" s="89" t="s">
        <v>20</v>
      </c>
      <c r="W39" s="89" t="s">
        <v>21</v>
      </c>
      <c r="X39" s="89" t="s">
        <v>22</v>
      </c>
      <c r="Y39" s="89" t="s">
        <v>23</v>
      </c>
      <c r="Z39" s="89" t="s">
        <v>24</v>
      </c>
      <c r="AA39" s="89" t="s">
        <v>25</v>
      </c>
      <c r="AB39" s="91" t="s">
        <v>26</v>
      </c>
      <c r="AC39" s="91" t="s">
        <v>27</v>
      </c>
      <c r="AD39" s="91" t="s">
        <v>28</v>
      </c>
      <c r="AE39" s="89" t="s">
        <v>29</v>
      </c>
      <c r="AF39" s="89"/>
      <c r="AG39" s="79" t="s">
        <v>31</v>
      </c>
      <c r="AH39" s="79" t="s">
        <v>32</v>
      </c>
      <c r="AI39" s="79" t="s">
        <v>33</v>
      </c>
      <c r="AJ39" s="79" t="s">
        <v>34</v>
      </c>
      <c r="AK39" s="79" t="s">
        <v>35</v>
      </c>
      <c r="AL39" s="79" t="s">
        <v>36</v>
      </c>
      <c r="AM39" s="79" t="s">
        <v>37</v>
      </c>
      <c r="AN39" s="79" t="s">
        <v>38</v>
      </c>
      <c r="AO39" s="79" t="s">
        <v>39</v>
      </c>
      <c r="AP39" s="79" t="s">
        <v>40</v>
      </c>
      <c r="AQ39" s="79" t="s">
        <v>41</v>
      </c>
      <c r="AR39" s="79" t="s">
        <v>42</v>
      </c>
      <c r="AS39" s="79" t="s">
        <v>43</v>
      </c>
      <c r="AT39" s="79" t="s">
        <v>30</v>
      </c>
      <c r="AU39" s="79" t="s">
        <v>44</v>
      </c>
      <c r="AV39" s="79" t="s">
        <v>45</v>
      </c>
      <c r="AW39" s="79" t="s">
        <v>46</v>
      </c>
      <c r="AX39" s="79" t="s">
        <v>47</v>
      </c>
      <c r="AY39" s="79" t="s">
        <v>48</v>
      </c>
      <c r="AZ39" s="79" t="s">
        <v>49</v>
      </c>
      <c r="BA39" s="79" t="s">
        <v>50</v>
      </c>
      <c r="BB39" s="79" t="s">
        <v>51</v>
      </c>
      <c r="BC39" s="79" t="s">
        <v>52</v>
      </c>
      <c r="BD39" s="79" t="s">
        <v>53</v>
      </c>
      <c r="BE39" s="79" t="s">
        <v>54</v>
      </c>
      <c r="BF39" s="79" t="s">
        <v>55</v>
      </c>
      <c r="BG39" s="79" t="s">
        <v>56</v>
      </c>
      <c r="BH39" s="79" t="s">
        <v>30</v>
      </c>
      <c r="BI39" s="79" t="s">
        <v>108</v>
      </c>
      <c r="BJ39" s="79" t="s">
        <v>109</v>
      </c>
      <c r="BK39" s="79" t="s">
        <v>110</v>
      </c>
      <c r="BL39" s="79" t="s">
        <v>111</v>
      </c>
      <c r="BM39" s="79" t="s">
        <v>112</v>
      </c>
      <c r="BN39" s="79" t="s">
        <v>113</v>
      </c>
      <c r="BO39" s="79" t="s">
        <v>115</v>
      </c>
      <c r="BP39" s="79" t="s">
        <v>119</v>
      </c>
      <c r="BQ39" s="79" t="s">
        <v>122</v>
      </c>
      <c r="BR39" s="79" t="s">
        <v>124</v>
      </c>
      <c r="BS39" s="79" t="s">
        <v>125</v>
      </c>
    </row>
    <row r="40" spans="1:71" s="76" customFormat="1" ht="45.75" customHeight="1" x14ac:dyDescent="0.25">
      <c r="A40" s="71" t="s">
        <v>94</v>
      </c>
      <c r="B40" s="92">
        <f>B41</f>
        <v>983</v>
      </c>
      <c r="C40" s="92">
        <f>C41</f>
        <v>771</v>
      </c>
      <c r="D40" s="92">
        <f>D41</f>
        <v>851</v>
      </c>
      <c r="E40" s="92">
        <f>E41</f>
        <v>2605</v>
      </c>
      <c r="F40" s="92">
        <f t="shared" ref="F40:O40" si="46">F41</f>
        <v>3667</v>
      </c>
      <c r="G40" s="92">
        <f t="shared" si="46"/>
        <v>3736</v>
      </c>
      <c r="H40" s="92">
        <f t="shared" si="46"/>
        <v>3712</v>
      </c>
      <c r="I40" s="92">
        <f t="shared" si="46"/>
        <v>3969</v>
      </c>
      <c r="J40" s="92">
        <f t="shared" si="46"/>
        <v>3966</v>
      </c>
      <c r="K40" s="92">
        <f t="shared" si="46"/>
        <v>4337</v>
      </c>
      <c r="L40" s="92">
        <f t="shared" si="46"/>
        <v>4302</v>
      </c>
      <c r="M40" s="92">
        <f t="shared" si="46"/>
        <v>3870</v>
      </c>
      <c r="N40" s="92">
        <f t="shared" si="46"/>
        <v>4236</v>
      </c>
      <c r="O40" s="92">
        <f t="shared" si="46"/>
        <v>4027</v>
      </c>
      <c r="P40" s="92">
        <f>P41</f>
        <v>4011</v>
      </c>
      <c r="Q40" s="92">
        <f t="shared" ref="Q40:AD40" si="47">Q41</f>
        <v>3213</v>
      </c>
      <c r="R40" s="75">
        <f>SUM(F40:Q40)</f>
        <v>47046</v>
      </c>
      <c r="S40" s="92">
        <f t="shared" si="47"/>
        <v>3894</v>
      </c>
      <c r="T40" s="92">
        <f t="shared" si="47"/>
        <v>4325</v>
      </c>
      <c r="U40" s="92">
        <f t="shared" si="47"/>
        <v>4707</v>
      </c>
      <c r="V40" s="92">
        <f t="shared" si="47"/>
        <v>4127</v>
      </c>
      <c r="W40" s="92">
        <f t="shared" si="47"/>
        <v>4773</v>
      </c>
      <c r="X40" s="92">
        <f t="shared" si="47"/>
        <v>5059</v>
      </c>
      <c r="Y40" s="92">
        <f t="shared" si="47"/>
        <v>5048</v>
      </c>
      <c r="Z40" s="92">
        <f t="shared" si="47"/>
        <v>4947</v>
      </c>
      <c r="AA40" s="92">
        <f t="shared" si="47"/>
        <v>5159</v>
      </c>
      <c r="AB40" s="92">
        <f t="shared" si="47"/>
        <v>5073</v>
      </c>
      <c r="AC40" s="92">
        <f t="shared" si="47"/>
        <v>4903</v>
      </c>
      <c r="AD40" s="92">
        <f t="shared" si="47"/>
        <v>3990</v>
      </c>
      <c r="AE40" s="92">
        <f>AVERAGE(S40:Y40)</f>
        <v>4561.8571428571431</v>
      </c>
      <c r="AF40" s="93" t="s">
        <v>79</v>
      </c>
      <c r="AG40" s="92">
        <f>AG41</f>
        <v>3782</v>
      </c>
      <c r="AH40" s="92">
        <f t="shared" ref="AH40:AR40" si="48">AH41</f>
        <v>4011</v>
      </c>
      <c r="AI40" s="92">
        <f t="shared" si="48"/>
        <v>4349</v>
      </c>
      <c r="AJ40" s="92">
        <f t="shared" si="48"/>
        <v>4182</v>
      </c>
      <c r="AK40" s="92">
        <f t="shared" si="48"/>
        <v>4443</v>
      </c>
      <c r="AL40" s="92">
        <f t="shared" si="48"/>
        <v>4180</v>
      </c>
      <c r="AM40" s="92">
        <f t="shared" si="48"/>
        <v>5169</v>
      </c>
      <c r="AN40" s="92">
        <f t="shared" si="48"/>
        <v>4139</v>
      </c>
      <c r="AO40" s="92">
        <f t="shared" si="48"/>
        <v>4145</v>
      </c>
      <c r="AP40" s="92">
        <f t="shared" si="48"/>
        <v>4098</v>
      </c>
      <c r="AQ40" s="92">
        <f t="shared" si="48"/>
        <v>4285</v>
      </c>
      <c r="AR40" s="92">
        <f t="shared" si="48"/>
        <v>2988</v>
      </c>
      <c r="AS40" s="92">
        <f>AVERAGE(AG40:AL40)</f>
        <v>4157.833333333333</v>
      </c>
      <c r="AT40" s="75">
        <f>AS40/(SUM(S40:Y40))*100</f>
        <v>13.020490819319615</v>
      </c>
      <c r="AU40" s="92">
        <f>AU41</f>
        <v>4330</v>
      </c>
      <c r="AV40" s="92">
        <f t="shared" ref="AV40:BF40" si="49">AV41</f>
        <v>3657</v>
      </c>
      <c r="AW40" s="92">
        <f t="shared" si="49"/>
        <v>4043</v>
      </c>
      <c r="AX40" s="92">
        <f t="shared" si="49"/>
        <v>3739</v>
      </c>
      <c r="AY40" s="92">
        <f t="shared" si="49"/>
        <v>4043</v>
      </c>
      <c r="AZ40" s="92">
        <f t="shared" si="49"/>
        <v>4146</v>
      </c>
      <c r="BA40" s="92">
        <f t="shared" si="49"/>
        <v>4171</v>
      </c>
      <c r="BB40" s="92">
        <f t="shared" si="49"/>
        <v>4026</v>
      </c>
      <c r="BC40" s="92">
        <f t="shared" si="49"/>
        <v>4226</v>
      </c>
      <c r="BD40" s="92">
        <f t="shared" si="49"/>
        <v>4299</v>
      </c>
      <c r="BE40" s="92">
        <f t="shared" si="49"/>
        <v>4087</v>
      </c>
      <c r="BF40" s="92">
        <f t="shared" si="49"/>
        <v>3195</v>
      </c>
      <c r="BG40" s="92">
        <f>AVERAGE(AU40:AX40)</f>
        <v>3942.25</v>
      </c>
      <c r="BH40" s="75"/>
      <c r="BI40" s="92">
        <f>BI41</f>
        <v>3480</v>
      </c>
      <c r="BJ40" s="92">
        <f t="shared" ref="BJ40:BS40" si="50">BJ41</f>
        <v>3689</v>
      </c>
      <c r="BK40" s="92">
        <f t="shared" si="50"/>
        <v>3533</v>
      </c>
      <c r="BL40" s="92">
        <f t="shared" si="50"/>
        <v>0</v>
      </c>
      <c r="BM40" s="92">
        <f t="shared" si="50"/>
        <v>0</v>
      </c>
      <c r="BN40" s="92">
        <f t="shared" si="50"/>
        <v>0</v>
      </c>
      <c r="BO40" s="92">
        <f t="shared" si="50"/>
        <v>0</v>
      </c>
      <c r="BP40" s="92">
        <f t="shared" si="50"/>
        <v>1334</v>
      </c>
      <c r="BQ40" s="92">
        <f t="shared" si="50"/>
        <v>421</v>
      </c>
      <c r="BR40" s="92">
        <f t="shared" si="50"/>
        <v>499</v>
      </c>
      <c r="BS40" s="92">
        <f t="shared" si="50"/>
        <v>561</v>
      </c>
    </row>
    <row r="41" spans="1:71" ht="32.25" customHeight="1" x14ac:dyDescent="0.25">
      <c r="A41" s="70" t="s">
        <v>95</v>
      </c>
      <c r="B41" s="19">
        <v>983</v>
      </c>
      <c r="C41" s="19">
        <v>771</v>
      </c>
      <c r="D41" s="19">
        <v>851</v>
      </c>
      <c r="E41" s="19">
        <f>SUM(B41:D41)</f>
        <v>2605</v>
      </c>
      <c r="F41" s="59">
        <v>3667</v>
      </c>
      <c r="G41" s="59">
        <v>3736</v>
      </c>
      <c r="H41" s="59">
        <v>3712</v>
      </c>
      <c r="I41" s="59">
        <v>3969</v>
      </c>
      <c r="J41" s="21">
        <v>3966</v>
      </c>
      <c r="K41" s="21">
        <v>4337</v>
      </c>
      <c r="L41" s="21">
        <v>4302</v>
      </c>
      <c r="M41" s="21">
        <v>3870</v>
      </c>
      <c r="N41" s="21">
        <v>4236</v>
      </c>
      <c r="O41" s="21">
        <v>4027</v>
      </c>
      <c r="P41" s="21">
        <v>4011</v>
      </c>
      <c r="Q41" s="21">
        <v>3213</v>
      </c>
      <c r="R41" s="46">
        <f>SUM(F41:Q41)</f>
        <v>47046</v>
      </c>
      <c r="S41" s="60">
        <v>3894</v>
      </c>
      <c r="T41" s="60">
        <v>4325</v>
      </c>
      <c r="U41" s="60">
        <v>4707</v>
      </c>
      <c r="V41" s="60">
        <v>4127</v>
      </c>
      <c r="W41" s="60">
        <v>4773</v>
      </c>
      <c r="X41" s="60">
        <v>5059</v>
      </c>
      <c r="Y41" s="60">
        <v>5048</v>
      </c>
      <c r="Z41" s="60">
        <v>4947</v>
      </c>
      <c r="AA41" s="60">
        <v>5159</v>
      </c>
      <c r="AB41" s="60">
        <v>5073</v>
      </c>
      <c r="AC41" s="60">
        <v>4903</v>
      </c>
      <c r="AD41" s="60">
        <v>3990</v>
      </c>
      <c r="AE41" s="60">
        <f>AVERAGE(S41:AD41)</f>
        <v>4667.083333333333</v>
      </c>
      <c r="AF41" s="58">
        <f>AE41/AVERAGE(F41:Q41)*100</f>
        <v>119.04306423500404</v>
      </c>
      <c r="AG41" s="60">
        <v>3782</v>
      </c>
      <c r="AH41" s="60">
        <v>4011</v>
      </c>
      <c r="AI41" s="60">
        <v>4349</v>
      </c>
      <c r="AJ41" s="60">
        <v>4182</v>
      </c>
      <c r="AK41" s="60">
        <v>4443</v>
      </c>
      <c r="AL41" s="60">
        <v>4180</v>
      </c>
      <c r="AM41" s="60">
        <v>5169</v>
      </c>
      <c r="AN41" s="60">
        <v>4139</v>
      </c>
      <c r="AO41" s="60">
        <v>4145</v>
      </c>
      <c r="AP41" s="60">
        <v>4098</v>
      </c>
      <c r="AQ41" s="60">
        <v>4285</v>
      </c>
      <c r="AR41" s="60">
        <v>2988</v>
      </c>
      <c r="AS41" s="60">
        <f>AVERAGE(AG41:AR41)</f>
        <v>4147.583333333333</v>
      </c>
      <c r="AT41" s="17">
        <f>AS41/(SUM(S41:Y41))*100</f>
        <v>12.988392363177068</v>
      </c>
      <c r="AU41" s="61">
        <v>4330</v>
      </c>
      <c r="AV41" s="61">
        <v>3657</v>
      </c>
      <c r="AW41" s="61">
        <v>4043</v>
      </c>
      <c r="AX41" s="61">
        <v>3739</v>
      </c>
      <c r="AY41" s="61">
        <v>4043</v>
      </c>
      <c r="AZ41" s="61">
        <v>4146</v>
      </c>
      <c r="BA41" s="61">
        <v>4171</v>
      </c>
      <c r="BB41" s="61">
        <v>4026</v>
      </c>
      <c r="BC41" s="61">
        <v>4226</v>
      </c>
      <c r="BD41" s="61">
        <v>4299</v>
      </c>
      <c r="BE41" s="61">
        <v>4087</v>
      </c>
      <c r="BF41" s="61">
        <v>3195</v>
      </c>
      <c r="BG41" s="58">
        <f>AVERAGE(AU41:BF41)</f>
        <v>3996.8333333333335</v>
      </c>
      <c r="BH41" s="17">
        <f>BG41/AS41*100</f>
        <v>96.36535331819735</v>
      </c>
      <c r="BI41" s="6">
        <v>3480</v>
      </c>
      <c r="BJ41" s="6">
        <v>3689</v>
      </c>
      <c r="BK41" s="6">
        <v>3533</v>
      </c>
      <c r="BL41" s="6">
        <v>0</v>
      </c>
      <c r="BM41" s="6">
        <v>0</v>
      </c>
      <c r="BN41" s="6">
        <v>0</v>
      </c>
      <c r="BO41" s="6">
        <v>0</v>
      </c>
      <c r="BP41" s="6">
        <v>1334</v>
      </c>
      <c r="BQ41" s="6">
        <v>421</v>
      </c>
      <c r="BR41" s="6">
        <v>499</v>
      </c>
      <c r="BS41" s="6">
        <v>561</v>
      </c>
    </row>
    <row r="42" spans="1:71" x14ac:dyDescent="0.25">
      <c r="A42" s="120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</row>
    <row r="43" spans="1:71" s="82" customFormat="1" ht="48" customHeight="1" x14ac:dyDescent="0.25">
      <c r="A43" s="71" t="s">
        <v>96</v>
      </c>
      <c r="B43" s="93" t="s">
        <v>0</v>
      </c>
      <c r="C43" s="93" t="s">
        <v>1</v>
      </c>
      <c r="D43" s="93" t="s">
        <v>2</v>
      </c>
      <c r="E43" s="79" t="s">
        <v>82</v>
      </c>
      <c r="F43" s="93" t="s">
        <v>4</v>
      </c>
      <c r="G43" s="93" t="s">
        <v>5</v>
      </c>
      <c r="H43" s="93" t="s">
        <v>6</v>
      </c>
      <c r="I43" s="93" t="s">
        <v>7</v>
      </c>
      <c r="J43" s="93" t="s">
        <v>8</v>
      </c>
      <c r="K43" s="93" t="s">
        <v>9</v>
      </c>
      <c r="L43" s="93" t="s">
        <v>10</v>
      </c>
      <c r="M43" s="93" t="s">
        <v>11</v>
      </c>
      <c r="N43" s="93" t="s">
        <v>12</v>
      </c>
      <c r="O43" s="93" t="s">
        <v>13</v>
      </c>
      <c r="P43" s="93" t="s">
        <v>14</v>
      </c>
      <c r="Q43" s="93" t="s">
        <v>15</v>
      </c>
      <c r="R43" s="93" t="s">
        <v>16</v>
      </c>
      <c r="S43" s="93" t="s">
        <v>17</v>
      </c>
      <c r="T43" s="93" t="s">
        <v>18</v>
      </c>
      <c r="U43" s="93" t="s">
        <v>19</v>
      </c>
      <c r="V43" s="93" t="s">
        <v>20</v>
      </c>
      <c r="W43" s="93" t="s">
        <v>21</v>
      </c>
      <c r="X43" s="93" t="s">
        <v>22</v>
      </c>
      <c r="Y43" s="93" t="s">
        <v>23</v>
      </c>
      <c r="Z43" s="93" t="s">
        <v>24</v>
      </c>
      <c r="AA43" s="93" t="s">
        <v>25</v>
      </c>
      <c r="AB43" s="93" t="s">
        <v>26</v>
      </c>
      <c r="AC43" s="93" t="s">
        <v>27</v>
      </c>
      <c r="AD43" s="93" t="s">
        <v>28</v>
      </c>
      <c r="AE43" s="93" t="s">
        <v>29</v>
      </c>
      <c r="AF43" s="93" t="s">
        <v>79</v>
      </c>
      <c r="AG43" s="93" t="s">
        <v>31</v>
      </c>
      <c r="AH43" s="93" t="s">
        <v>32</v>
      </c>
      <c r="AI43" s="93" t="s">
        <v>33</v>
      </c>
      <c r="AJ43" s="93" t="s">
        <v>34</v>
      </c>
      <c r="AK43" s="93" t="s">
        <v>35</v>
      </c>
      <c r="AL43" s="93" t="s">
        <v>36</v>
      </c>
      <c r="AM43" s="93" t="s">
        <v>37</v>
      </c>
      <c r="AN43" s="93" t="s">
        <v>38</v>
      </c>
      <c r="AO43" s="93" t="s">
        <v>39</v>
      </c>
      <c r="AP43" s="93" t="s">
        <v>40</v>
      </c>
      <c r="AQ43" s="93" t="s">
        <v>41</v>
      </c>
      <c r="AR43" s="93" t="s">
        <v>42</v>
      </c>
      <c r="AS43" s="93" t="s">
        <v>43</v>
      </c>
      <c r="AT43" s="93" t="s">
        <v>30</v>
      </c>
      <c r="AU43" s="79" t="s">
        <v>44</v>
      </c>
      <c r="AV43" s="79" t="s">
        <v>45</v>
      </c>
      <c r="AW43" s="79" t="s">
        <v>46</v>
      </c>
      <c r="AX43" s="79" t="s">
        <v>47</v>
      </c>
      <c r="AY43" s="79" t="s">
        <v>48</v>
      </c>
      <c r="AZ43" s="79" t="s">
        <v>49</v>
      </c>
      <c r="BA43" s="79" t="s">
        <v>50</v>
      </c>
      <c r="BB43" s="79" t="s">
        <v>51</v>
      </c>
      <c r="BC43" s="79" t="s">
        <v>52</v>
      </c>
      <c r="BD43" s="79" t="s">
        <v>53</v>
      </c>
      <c r="BE43" s="79" t="s">
        <v>54</v>
      </c>
      <c r="BF43" s="79" t="s">
        <v>55</v>
      </c>
      <c r="BG43" s="79" t="s">
        <v>56</v>
      </c>
      <c r="BH43" s="79" t="s">
        <v>30</v>
      </c>
      <c r="BI43" s="79" t="s">
        <v>108</v>
      </c>
      <c r="BJ43" s="79" t="s">
        <v>109</v>
      </c>
      <c r="BK43" s="79" t="s">
        <v>110</v>
      </c>
      <c r="BL43" s="79" t="s">
        <v>111</v>
      </c>
      <c r="BM43" s="79" t="s">
        <v>112</v>
      </c>
      <c r="BN43" s="79" t="s">
        <v>113</v>
      </c>
      <c r="BO43" s="79" t="s">
        <v>115</v>
      </c>
      <c r="BP43" s="79" t="s">
        <v>119</v>
      </c>
      <c r="BQ43" s="79" t="s">
        <v>122</v>
      </c>
      <c r="BR43" s="79" t="s">
        <v>124</v>
      </c>
      <c r="BS43" s="79" t="s">
        <v>125</v>
      </c>
    </row>
    <row r="44" spans="1:71" ht="38.25" customHeight="1" x14ac:dyDescent="0.25">
      <c r="A44" s="70" t="s">
        <v>97</v>
      </c>
      <c r="B44" s="19">
        <v>20</v>
      </c>
      <c r="C44" s="19">
        <v>41</v>
      </c>
      <c r="D44" s="19">
        <v>27</v>
      </c>
      <c r="E44" s="94">
        <f>SUM(B44:D44)</f>
        <v>88</v>
      </c>
      <c r="F44" s="26">
        <v>20</v>
      </c>
      <c r="G44" s="26">
        <v>20</v>
      </c>
      <c r="H44" s="26">
        <v>1</v>
      </c>
      <c r="I44" s="26">
        <v>20</v>
      </c>
      <c r="J44" s="6">
        <v>5</v>
      </c>
      <c r="K44" s="6">
        <v>27</v>
      </c>
      <c r="L44" s="6">
        <v>93</v>
      </c>
      <c r="M44" s="6">
        <v>123</v>
      </c>
      <c r="N44" s="6">
        <v>151</v>
      </c>
      <c r="O44" s="6">
        <v>85</v>
      </c>
      <c r="P44" s="6">
        <v>40</v>
      </c>
      <c r="Q44" s="6">
        <v>16</v>
      </c>
      <c r="R44" s="9">
        <f>SUM(F44:Q44)</f>
        <v>601</v>
      </c>
      <c r="S44" s="62">
        <v>28</v>
      </c>
      <c r="T44" s="62">
        <v>16</v>
      </c>
      <c r="U44" s="62">
        <v>10</v>
      </c>
      <c r="V44" s="62">
        <v>2</v>
      </c>
      <c r="W44" s="62">
        <v>6</v>
      </c>
      <c r="X44" s="62">
        <v>8</v>
      </c>
      <c r="Y44" s="62">
        <v>52</v>
      </c>
      <c r="Z44" s="62">
        <v>100</v>
      </c>
      <c r="AA44" s="62">
        <v>72</v>
      </c>
      <c r="AB44" s="62">
        <v>120</v>
      </c>
      <c r="AC44" s="62">
        <v>53</v>
      </c>
      <c r="AD44" s="62">
        <v>16</v>
      </c>
      <c r="AE44" s="62">
        <f t="shared" ref="AE44:AE54" si="51">SUM(S44:AD44)</f>
        <v>483</v>
      </c>
      <c r="AF44" s="63">
        <f t="shared" ref="AF44:AF49" si="52">AE44/SUM(F44:Q44)*100</f>
        <v>80.366056572379364</v>
      </c>
      <c r="AG44" s="62">
        <v>35</v>
      </c>
      <c r="AH44" s="62">
        <v>11</v>
      </c>
      <c r="AI44" s="62">
        <v>15</v>
      </c>
      <c r="AJ44" s="62">
        <v>15</v>
      </c>
      <c r="AK44" s="62">
        <v>38</v>
      </c>
      <c r="AL44" s="62">
        <v>67</v>
      </c>
      <c r="AM44" s="62">
        <v>114</v>
      </c>
      <c r="AN44" s="62">
        <v>90</v>
      </c>
      <c r="AO44" s="62">
        <v>15</v>
      </c>
      <c r="AP44" s="62">
        <v>148</v>
      </c>
      <c r="AQ44" s="62">
        <v>43</v>
      </c>
      <c r="AR44" s="62">
        <v>23</v>
      </c>
      <c r="AS44" s="62">
        <f>SUM(AG44:AR44)</f>
        <v>614</v>
      </c>
      <c r="AT44" s="63">
        <f>AS44/AE44*100</f>
        <v>127.12215320910974</v>
      </c>
      <c r="AU44" s="62">
        <v>13</v>
      </c>
      <c r="AV44" s="62">
        <v>17</v>
      </c>
      <c r="AW44" s="62">
        <v>21</v>
      </c>
      <c r="AX44" s="62">
        <v>4</v>
      </c>
      <c r="AY44" s="62">
        <v>7</v>
      </c>
      <c r="AZ44" s="62">
        <v>5</v>
      </c>
      <c r="BA44" s="62">
        <v>12</v>
      </c>
      <c r="BB44" s="62">
        <v>104</v>
      </c>
      <c r="BC44" s="62">
        <v>87</v>
      </c>
      <c r="BD44" s="62">
        <v>148</v>
      </c>
      <c r="BE44" s="62">
        <v>43</v>
      </c>
      <c r="BF44" s="62">
        <v>23</v>
      </c>
      <c r="BG44" s="6">
        <f>SUM(AU44:BF44)</f>
        <v>484</v>
      </c>
      <c r="BH44" s="63">
        <f>BG44/AS44*100</f>
        <v>78.827361563517911</v>
      </c>
      <c r="BI44" s="4">
        <v>32</v>
      </c>
      <c r="BJ44" s="4">
        <v>27</v>
      </c>
      <c r="BK44" s="4">
        <v>14</v>
      </c>
      <c r="BL44" s="4">
        <v>6</v>
      </c>
      <c r="BM44" s="4">
        <v>19</v>
      </c>
      <c r="BN44" s="4">
        <v>12</v>
      </c>
      <c r="BO44" s="4">
        <v>71</v>
      </c>
      <c r="BP44" s="64">
        <v>89</v>
      </c>
      <c r="BQ44" s="64">
        <v>11</v>
      </c>
      <c r="BR44" s="64">
        <v>6</v>
      </c>
      <c r="BS44" s="64">
        <v>55</v>
      </c>
    </row>
    <row r="45" spans="1:71" ht="38.25" customHeight="1" x14ac:dyDescent="0.25">
      <c r="A45" s="70" t="s">
        <v>98</v>
      </c>
      <c r="B45" s="19">
        <v>50</v>
      </c>
      <c r="C45" s="19">
        <v>80</v>
      </c>
      <c r="D45" s="19">
        <v>124</v>
      </c>
      <c r="E45" s="94">
        <f t="shared" ref="E45:E54" si="53">SUM(B45:D45)</f>
        <v>254</v>
      </c>
      <c r="F45" s="26">
        <v>222</v>
      </c>
      <c r="G45" s="26">
        <v>267</v>
      </c>
      <c r="H45" s="26">
        <v>111</v>
      </c>
      <c r="I45" s="26">
        <v>250</v>
      </c>
      <c r="J45" s="26">
        <v>231</v>
      </c>
      <c r="K45" s="6">
        <v>225</v>
      </c>
      <c r="L45" s="6">
        <v>230</v>
      </c>
      <c r="M45" s="6">
        <v>207</v>
      </c>
      <c r="N45" s="6">
        <v>161</v>
      </c>
      <c r="O45" s="6">
        <v>151</v>
      </c>
      <c r="P45" s="6">
        <v>324</v>
      </c>
      <c r="Q45" s="6">
        <v>190</v>
      </c>
      <c r="R45" s="9">
        <f t="shared" ref="R45:R54" si="54">SUM(F45:Q45)</f>
        <v>2569</v>
      </c>
      <c r="S45" s="62">
        <v>283</v>
      </c>
      <c r="T45" s="62">
        <v>336</v>
      </c>
      <c r="U45" s="62">
        <v>370</v>
      </c>
      <c r="V45" s="62">
        <v>80</v>
      </c>
      <c r="W45" s="62">
        <v>234</v>
      </c>
      <c r="X45" s="62">
        <v>330</v>
      </c>
      <c r="Y45" s="62">
        <v>346</v>
      </c>
      <c r="Z45" s="62">
        <v>237</v>
      </c>
      <c r="AA45" s="62">
        <v>197</v>
      </c>
      <c r="AB45" s="62">
        <v>355</v>
      </c>
      <c r="AC45" s="62">
        <v>282</v>
      </c>
      <c r="AD45" s="62">
        <v>252</v>
      </c>
      <c r="AE45" s="62">
        <f t="shared" si="51"/>
        <v>3302</v>
      </c>
      <c r="AF45" s="63">
        <f t="shared" si="52"/>
        <v>128.53250291942391</v>
      </c>
      <c r="AG45" s="62">
        <v>285</v>
      </c>
      <c r="AH45" s="62">
        <v>379</v>
      </c>
      <c r="AI45" s="62">
        <v>357</v>
      </c>
      <c r="AJ45" s="62">
        <v>357</v>
      </c>
      <c r="AK45" s="62">
        <v>399</v>
      </c>
      <c r="AL45" s="62">
        <v>320</v>
      </c>
      <c r="AM45" s="62">
        <v>344</v>
      </c>
      <c r="AN45" s="62">
        <v>396</v>
      </c>
      <c r="AO45" s="62">
        <v>373</v>
      </c>
      <c r="AP45" s="62">
        <v>227</v>
      </c>
      <c r="AQ45" s="62">
        <v>167</v>
      </c>
      <c r="AR45" s="62">
        <v>115</v>
      </c>
      <c r="AS45" s="62">
        <f t="shared" ref="AS45:AS54" si="55">SUM(AG45:AR45)</f>
        <v>3719</v>
      </c>
      <c r="AT45" s="63">
        <f t="shared" ref="AT45:AT54" si="56">AS45/AE45*100</f>
        <v>112.62870987280435</v>
      </c>
      <c r="AU45" s="62">
        <v>248</v>
      </c>
      <c r="AV45" s="62">
        <v>520</v>
      </c>
      <c r="AW45" s="62">
        <v>520</v>
      </c>
      <c r="AX45" s="62">
        <v>415</v>
      </c>
      <c r="AY45" s="62">
        <v>510</v>
      </c>
      <c r="AZ45" s="62">
        <v>451</v>
      </c>
      <c r="BA45" s="62">
        <v>354</v>
      </c>
      <c r="BB45" s="62">
        <v>269</v>
      </c>
      <c r="BC45" s="62">
        <v>260</v>
      </c>
      <c r="BD45" s="62">
        <v>227</v>
      </c>
      <c r="BE45" s="62">
        <v>167</v>
      </c>
      <c r="BF45" s="62">
        <v>115</v>
      </c>
      <c r="BG45" s="6">
        <f t="shared" ref="BG45:BG54" si="57">SUM(AU45:BF45)</f>
        <v>4056</v>
      </c>
      <c r="BH45" s="63">
        <f t="shared" ref="BH45:BH54" si="58">BG45/AS45*100</f>
        <v>109.06157569239043</v>
      </c>
      <c r="BI45" s="4">
        <v>232</v>
      </c>
      <c r="BJ45" s="4">
        <v>391</v>
      </c>
      <c r="BK45" s="4">
        <v>185</v>
      </c>
      <c r="BL45" s="4">
        <v>26</v>
      </c>
      <c r="BM45" s="4">
        <v>75</v>
      </c>
      <c r="BN45" s="4">
        <v>258</v>
      </c>
      <c r="BO45" s="4">
        <v>208</v>
      </c>
      <c r="BP45" s="64">
        <v>214</v>
      </c>
      <c r="BQ45" s="64">
        <v>201</v>
      </c>
      <c r="BR45" s="64">
        <v>188</v>
      </c>
      <c r="BS45" s="64">
        <v>263</v>
      </c>
    </row>
    <row r="46" spans="1:71" ht="38.25" customHeight="1" x14ac:dyDescent="0.25">
      <c r="A46" s="70" t="s">
        <v>99</v>
      </c>
      <c r="B46" s="19">
        <v>8</v>
      </c>
      <c r="C46" s="19">
        <v>14</v>
      </c>
      <c r="D46" s="19">
        <v>10</v>
      </c>
      <c r="E46" s="94">
        <f t="shared" si="53"/>
        <v>32</v>
      </c>
      <c r="F46" s="26">
        <v>51</v>
      </c>
      <c r="G46" s="26">
        <v>21</v>
      </c>
      <c r="H46" s="26">
        <v>12</v>
      </c>
      <c r="I46" s="26">
        <v>20</v>
      </c>
      <c r="J46" s="26">
        <v>10</v>
      </c>
      <c r="K46" s="6">
        <v>5</v>
      </c>
      <c r="L46" s="6">
        <v>17</v>
      </c>
      <c r="M46" s="6">
        <v>9</v>
      </c>
      <c r="N46" s="6">
        <v>32</v>
      </c>
      <c r="O46" s="6">
        <v>5</v>
      </c>
      <c r="P46" s="6">
        <v>30</v>
      </c>
      <c r="Q46" s="6">
        <v>19</v>
      </c>
      <c r="R46" s="9">
        <f t="shared" si="54"/>
        <v>231</v>
      </c>
      <c r="S46" s="62">
        <v>3</v>
      </c>
      <c r="T46" s="62">
        <v>13</v>
      </c>
      <c r="U46" s="62">
        <v>44</v>
      </c>
      <c r="V46" s="62">
        <v>10</v>
      </c>
      <c r="W46" s="62">
        <v>21</v>
      </c>
      <c r="X46" s="62">
        <v>22</v>
      </c>
      <c r="Y46" s="62">
        <v>21</v>
      </c>
      <c r="Z46" s="62">
        <v>28</v>
      </c>
      <c r="AA46" s="62">
        <v>28</v>
      </c>
      <c r="AB46" s="62">
        <v>1</v>
      </c>
      <c r="AC46" s="62">
        <v>5</v>
      </c>
      <c r="AD46" s="62">
        <v>1</v>
      </c>
      <c r="AE46" s="62">
        <f t="shared" si="51"/>
        <v>197</v>
      </c>
      <c r="AF46" s="63">
        <f t="shared" si="52"/>
        <v>85.281385281385283</v>
      </c>
      <c r="AG46" s="62">
        <v>10</v>
      </c>
      <c r="AH46" s="62">
        <v>10</v>
      </c>
      <c r="AI46" s="62">
        <v>20</v>
      </c>
      <c r="AJ46" s="62">
        <v>4</v>
      </c>
      <c r="AK46" s="62">
        <v>10</v>
      </c>
      <c r="AL46" s="62">
        <v>10</v>
      </c>
      <c r="AM46" s="62">
        <v>12</v>
      </c>
      <c r="AN46" s="62">
        <v>7</v>
      </c>
      <c r="AO46" s="62">
        <v>5</v>
      </c>
      <c r="AP46" s="62">
        <v>3</v>
      </c>
      <c r="AQ46" s="62">
        <v>2</v>
      </c>
      <c r="AR46" s="62">
        <v>0</v>
      </c>
      <c r="AS46" s="62">
        <f t="shared" si="55"/>
        <v>93</v>
      </c>
      <c r="AT46" s="63">
        <f t="shared" si="56"/>
        <v>47.208121827411169</v>
      </c>
      <c r="AU46" s="62">
        <v>4</v>
      </c>
      <c r="AV46" s="62">
        <v>8</v>
      </c>
      <c r="AW46" s="62">
        <v>0</v>
      </c>
      <c r="AX46" s="62">
        <v>3</v>
      </c>
      <c r="AY46" s="62">
        <v>6</v>
      </c>
      <c r="AZ46" s="62">
        <v>0</v>
      </c>
      <c r="BA46" s="62">
        <v>1</v>
      </c>
      <c r="BB46" s="62">
        <v>6</v>
      </c>
      <c r="BC46" s="62">
        <v>3</v>
      </c>
      <c r="BD46" s="62">
        <v>3</v>
      </c>
      <c r="BE46" s="62">
        <v>2</v>
      </c>
      <c r="BF46" s="62">
        <v>0</v>
      </c>
      <c r="BG46" s="6">
        <f t="shared" si="57"/>
        <v>36</v>
      </c>
      <c r="BH46" s="63">
        <f t="shared" si="58"/>
        <v>38.70967741935484</v>
      </c>
      <c r="BI46" s="4">
        <v>8</v>
      </c>
      <c r="BJ46" s="4">
        <v>4</v>
      </c>
      <c r="BK46" s="4">
        <v>6</v>
      </c>
      <c r="BL46" s="4">
        <v>0</v>
      </c>
      <c r="BM46" s="4">
        <v>0</v>
      </c>
      <c r="BN46" s="4">
        <v>14</v>
      </c>
      <c r="BO46" s="4">
        <v>15</v>
      </c>
      <c r="BP46" s="64">
        <v>13</v>
      </c>
      <c r="BQ46" s="64">
        <v>1</v>
      </c>
      <c r="BR46" s="64">
        <v>12</v>
      </c>
      <c r="BS46" s="64">
        <v>10</v>
      </c>
    </row>
    <row r="47" spans="1:71" ht="38.25" customHeight="1" x14ac:dyDescent="0.25">
      <c r="A47" s="70" t="s">
        <v>100</v>
      </c>
      <c r="B47" s="19">
        <v>0</v>
      </c>
      <c r="C47" s="19">
        <v>1</v>
      </c>
      <c r="D47" s="19">
        <v>3</v>
      </c>
      <c r="E47" s="94">
        <f t="shared" si="53"/>
        <v>4</v>
      </c>
      <c r="F47" s="26">
        <v>13</v>
      </c>
      <c r="G47" s="26">
        <v>13</v>
      </c>
      <c r="H47" s="26">
        <v>5</v>
      </c>
      <c r="I47" s="26">
        <v>15</v>
      </c>
      <c r="J47" s="26">
        <v>15</v>
      </c>
      <c r="K47" s="6">
        <v>25</v>
      </c>
      <c r="L47" s="6">
        <v>40</v>
      </c>
      <c r="M47" s="6">
        <v>80</v>
      </c>
      <c r="N47" s="6">
        <v>85</v>
      </c>
      <c r="O47" s="6">
        <v>115</v>
      </c>
      <c r="P47" s="6">
        <v>120</v>
      </c>
      <c r="Q47" s="6">
        <v>36</v>
      </c>
      <c r="R47" s="9">
        <f t="shared" si="54"/>
        <v>562</v>
      </c>
      <c r="S47" s="62">
        <v>13</v>
      </c>
      <c r="T47" s="62">
        <v>60</v>
      </c>
      <c r="U47" s="62">
        <v>132</v>
      </c>
      <c r="V47" s="62">
        <v>10</v>
      </c>
      <c r="W47" s="62">
        <v>120</v>
      </c>
      <c r="X47" s="62">
        <v>120</v>
      </c>
      <c r="Y47" s="62">
        <v>120</v>
      </c>
      <c r="Z47" s="62">
        <v>180</v>
      </c>
      <c r="AA47" s="62">
        <v>80</v>
      </c>
      <c r="AB47" s="62">
        <v>65</v>
      </c>
      <c r="AC47" s="62">
        <v>180</v>
      </c>
      <c r="AD47" s="62">
        <v>65</v>
      </c>
      <c r="AE47" s="62">
        <f t="shared" si="51"/>
        <v>1145</v>
      </c>
      <c r="AF47" s="63">
        <f t="shared" si="52"/>
        <v>203.73665480427044</v>
      </c>
      <c r="AG47" s="62">
        <v>65</v>
      </c>
      <c r="AH47" s="62">
        <v>82</v>
      </c>
      <c r="AI47" s="62">
        <v>82</v>
      </c>
      <c r="AJ47" s="62">
        <v>120</v>
      </c>
      <c r="AK47" s="62">
        <v>120</v>
      </c>
      <c r="AL47" s="62">
        <v>120</v>
      </c>
      <c r="AM47" s="62">
        <v>120</v>
      </c>
      <c r="AN47" s="62">
        <v>85</v>
      </c>
      <c r="AO47" s="62">
        <v>65</v>
      </c>
      <c r="AP47" s="62">
        <v>65</v>
      </c>
      <c r="AQ47" s="62">
        <v>65</v>
      </c>
      <c r="AR47" s="62">
        <v>70</v>
      </c>
      <c r="AS47" s="62">
        <f t="shared" si="55"/>
        <v>1059</v>
      </c>
      <c r="AT47" s="63">
        <f t="shared" si="56"/>
        <v>92.489082969432317</v>
      </c>
      <c r="AU47" s="62">
        <v>75</v>
      </c>
      <c r="AV47" s="62">
        <v>630</v>
      </c>
      <c r="AW47" s="62">
        <v>70</v>
      </c>
      <c r="AX47" s="62">
        <v>550</v>
      </c>
      <c r="AY47" s="62">
        <v>737</v>
      </c>
      <c r="AZ47" s="62">
        <v>960</v>
      </c>
      <c r="BA47" s="62">
        <v>1081</v>
      </c>
      <c r="BB47" s="62">
        <v>1254</v>
      </c>
      <c r="BC47" s="62">
        <v>1267</v>
      </c>
      <c r="BD47" s="62">
        <v>65</v>
      </c>
      <c r="BE47" s="62">
        <v>65</v>
      </c>
      <c r="BF47" s="62">
        <v>70</v>
      </c>
      <c r="BG47" s="6">
        <f t="shared" si="57"/>
        <v>6824</v>
      </c>
      <c r="BH47" s="63">
        <f t="shared" si="58"/>
        <v>644.38149197355995</v>
      </c>
      <c r="BI47" s="4">
        <v>874</v>
      </c>
      <c r="BJ47" s="4">
        <v>820</v>
      </c>
      <c r="BK47" s="4">
        <v>540</v>
      </c>
      <c r="BL47" s="4">
        <v>33</v>
      </c>
      <c r="BM47" s="4">
        <v>291</v>
      </c>
      <c r="BN47" s="4">
        <v>209</v>
      </c>
      <c r="BO47" s="4">
        <v>485</v>
      </c>
      <c r="BP47" s="64">
        <v>661</v>
      </c>
      <c r="BQ47" s="64">
        <v>700</v>
      </c>
      <c r="BR47" s="64">
        <v>460</v>
      </c>
      <c r="BS47" s="64">
        <v>681</v>
      </c>
    </row>
    <row r="48" spans="1:71" ht="38.25" customHeight="1" x14ac:dyDescent="0.25">
      <c r="A48" s="70" t="s">
        <v>101</v>
      </c>
      <c r="B48" s="19">
        <v>1</v>
      </c>
      <c r="C48" s="19">
        <v>2</v>
      </c>
      <c r="D48" s="19">
        <v>0</v>
      </c>
      <c r="E48" s="94">
        <f t="shared" si="53"/>
        <v>3</v>
      </c>
      <c r="F48" s="26">
        <v>1</v>
      </c>
      <c r="G48" s="26">
        <v>3</v>
      </c>
      <c r="H48" s="26">
        <v>0</v>
      </c>
      <c r="I48" s="26">
        <v>10</v>
      </c>
      <c r="J48" s="6">
        <v>5</v>
      </c>
      <c r="K48" s="6">
        <v>6</v>
      </c>
      <c r="L48" s="6">
        <v>3</v>
      </c>
      <c r="M48" s="6">
        <v>0</v>
      </c>
      <c r="N48" s="6">
        <v>0</v>
      </c>
      <c r="O48" s="6">
        <v>0</v>
      </c>
      <c r="P48" s="6">
        <v>20</v>
      </c>
      <c r="Q48" s="6">
        <v>3</v>
      </c>
      <c r="R48" s="9">
        <f t="shared" si="54"/>
        <v>51</v>
      </c>
      <c r="S48" s="62">
        <v>5</v>
      </c>
      <c r="T48" s="62">
        <v>3</v>
      </c>
      <c r="U48" s="62">
        <v>5</v>
      </c>
      <c r="V48" s="62">
        <v>0</v>
      </c>
      <c r="W48" s="62">
        <v>5</v>
      </c>
      <c r="X48" s="62">
        <v>7</v>
      </c>
      <c r="Y48" s="62">
        <v>3</v>
      </c>
      <c r="Z48" s="62">
        <v>5</v>
      </c>
      <c r="AA48" s="62">
        <v>3</v>
      </c>
      <c r="AB48" s="62">
        <v>0</v>
      </c>
      <c r="AC48" s="62">
        <v>4</v>
      </c>
      <c r="AD48" s="62">
        <v>3</v>
      </c>
      <c r="AE48" s="62">
        <f t="shared" si="51"/>
        <v>43</v>
      </c>
      <c r="AF48" s="63">
        <f t="shared" si="52"/>
        <v>84.313725490196077</v>
      </c>
      <c r="AG48" s="62">
        <v>9</v>
      </c>
      <c r="AH48" s="62">
        <v>3</v>
      </c>
      <c r="AI48" s="62">
        <v>3</v>
      </c>
      <c r="AJ48" s="62">
        <v>50</v>
      </c>
      <c r="AK48" s="62">
        <v>4</v>
      </c>
      <c r="AL48" s="62">
        <v>4</v>
      </c>
      <c r="AM48" s="62">
        <v>7</v>
      </c>
      <c r="AN48" s="62">
        <v>2</v>
      </c>
      <c r="AO48" s="62">
        <v>0</v>
      </c>
      <c r="AP48" s="62">
        <v>0</v>
      </c>
      <c r="AQ48" s="62">
        <v>0</v>
      </c>
      <c r="AR48" s="62">
        <v>2</v>
      </c>
      <c r="AS48" s="62">
        <f t="shared" si="55"/>
        <v>84</v>
      </c>
      <c r="AT48" s="63">
        <f t="shared" si="56"/>
        <v>195.3488372093023</v>
      </c>
      <c r="AU48" s="62">
        <v>10</v>
      </c>
      <c r="AV48" s="62">
        <v>2</v>
      </c>
      <c r="AW48" s="62">
        <v>2</v>
      </c>
      <c r="AX48" s="62">
        <v>1</v>
      </c>
      <c r="AY48" s="62">
        <v>0</v>
      </c>
      <c r="AZ48" s="62">
        <v>0</v>
      </c>
      <c r="BA48" s="62">
        <v>0</v>
      </c>
      <c r="BB48" s="62">
        <v>1</v>
      </c>
      <c r="BC48" s="62">
        <v>2</v>
      </c>
      <c r="BD48" s="62">
        <v>0</v>
      </c>
      <c r="BE48" s="62">
        <v>0</v>
      </c>
      <c r="BF48" s="62">
        <v>2</v>
      </c>
      <c r="BG48" s="6">
        <f t="shared" si="57"/>
        <v>20</v>
      </c>
      <c r="BH48" s="63">
        <f t="shared" si="58"/>
        <v>23.809523809523807</v>
      </c>
      <c r="BI48" s="4">
        <v>2</v>
      </c>
      <c r="BJ48" s="4">
        <v>3</v>
      </c>
      <c r="BK48" s="4">
        <v>2</v>
      </c>
      <c r="BL48" s="4">
        <v>0</v>
      </c>
      <c r="BM48" s="4">
        <v>0</v>
      </c>
      <c r="BN48" s="4">
        <v>1</v>
      </c>
      <c r="BO48" s="4">
        <v>10</v>
      </c>
      <c r="BP48" s="64">
        <v>3</v>
      </c>
      <c r="BQ48" s="64">
        <v>1</v>
      </c>
      <c r="BR48" s="64">
        <v>1</v>
      </c>
      <c r="BS48" s="64">
        <v>1</v>
      </c>
    </row>
    <row r="49" spans="1:71" ht="38.25" customHeight="1" x14ac:dyDescent="0.25">
      <c r="A49" s="70" t="s">
        <v>102</v>
      </c>
      <c r="B49" s="19">
        <v>10</v>
      </c>
      <c r="C49" s="19">
        <v>0</v>
      </c>
      <c r="D49" s="19">
        <v>0</v>
      </c>
      <c r="E49" s="94">
        <f t="shared" si="53"/>
        <v>10</v>
      </c>
      <c r="F49" s="26">
        <v>20</v>
      </c>
      <c r="G49" s="26">
        <v>40</v>
      </c>
      <c r="H49" s="26">
        <v>40</v>
      </c>
      <c r="I49" s="26">
        <v>40</v>
      </c>
      <c r="J49" s="6">
        <v>10</v>
      </c>
      <c r="K49" s="6">
        <v>28</v>
      </c>
      <c r="L49" s="6">
        <v>17</v>
      </c>
      <c r="M49" s="6">
        <v>32</v>
      </c>
      <c r="N49" s="6">
        <v>84</v>
      </c>
      <c r="O49" s="6">
        <v>57</v>
      </c>
      <c r="P49" s="6">
        <v>196</v>
      </c>
      <c r="Q49" s="6">
        <v>264</v>
      </c>
      <c r="R49" s="9">
        <f t="shared" si="54"/>
        <v>828</v>
      </c>
      <c r="S49" s="62">
        <v>73</v>
      </c>
      <c r="T49" s="62">
        <v>71</v>
      </c>
      <c r="U49" s="62">
        <v>108</v>
      </c>
      <c r="V49" s="62">
        <v>31</v>
      </c>
      <c r="W49" s="62">
        <v>105</v>
      </c>
      <c r="X49" s="62">
        <v>109</v>
      </c>
      <c r="Y49" s="62">
        <v>98</v>
      </c>
      <c r="Z49" s="62">
        <v>76</v>
      </c>
      <c r="AA49" s="62">
        <v>82</v>
      </c>
      <c r="AB49" s="62">
        <v>95</v>
      </c>
      <c r="AC49" s="62">
        <v>100</v>
      </c>
      <c r="AD49" s="62">
        <v>87</v>
      </c>
      <c r="AE49" s="62">
        <f t="shared" si="51"/>
        <v>1035</v>
      </c>
      <c r="AF49" s="63">
        <f t="shared" si="52"/>
        <v>125</v>
      </c>
      <c r="AG49" s="62">
        <v>118</v>
      </c>
      <c r="AH49" s="62">
        <v>90</v>
      </c>
      <c r="AI49" s="62">
        <v>75</v>
      </c>
      <c r="AJ49" s="62">
        <v>45</v>
      </c>
      <c r="AK49" s="62">
        <v>77</v>
      </c>
      <c r="AL49" s="62">
        <v>113</v>
      </c>
      <c r="AM49" s="62">
        <v>121</v>
      </c>
      <c r="AN49" s="62">
        <v>85</v>
      </c>
      <c r="AO49" s="62">
        <v>0</v>
      </c>
      <c r="AP49" s="62">
        <v>0</v>
      </c>
      <c r="AQ49" s="62">
        <v>40</v>
      </c>
      <c r="AR49" s="62">
        <v>0</v>
      </c>
      <c r="AS49" s="62">
        <f t="shared" si="55"/>
        <v>764</v>
      </c>
      <c r="AT49" s="63">
        <f t="shared" si="56"/>
        <v>73.816425120772948</v>
      </c>
      <c r="AU49" s="62">
        <v>22</v>
      </c>
      <c r="AV49" s="62">
        <v>30</v>
      </c>
      <c r="AW49" s="62">
        <v>30</v>
      </c>
      <c r="AX49" s="62">
        <v>14</v>
      </c>
      <c r="AY49" s="62">
        <v>21</v>
      </c>
      <c r="AZ49" s="62">
        <v>27</v>
      </c>
      <c r="BA49" s="62">
        <v>45</v>
      </c>
      <c r="BB49" s="62">
        <v>31</v>
      </c>
      <c r="BC49" s="62">
        <v>36</v>
      </c>
      <c r="BD49" s="62">
        <v>0</v>
      </c>
      <c r="BE49" s="62">
        <v>40</v>
      </c>
      <c r="BF49" s="62">
        <v>0</v>
      </c>
      <c r="BG49" s="6">
        <f t="shared" si="57"/>
        <v>296</v>
      </c>
      <c r="BH49" s="63">
        <f t="shared" si="58"/>
        <v>38.7434554973822</v>
      </c>
      <c r="BI49" s="4">
        <v>10</v>
      </c>
      <c r="BJ49" s="4">
        <v>32</v>
      </c>
      <c r="BK49" s="4">
        <v>12</v>
      </c>
      <c r="BL49" s="4">
        <v>0</v>
      </c>
      <c r="BM49" s="4">
        <v>2</v>
      </c>
      <c r="BN49" s="4">
        <v>8</v>
      </c>
      <c r="BO49" s="4">
        <v>26</v>
      </c>
      <c r="BP49" s="64">
        <v>36</v>
      </c>
      <c r="BQ49" s="64">
        <v>17</v>
      </c>
      <c r="BR49" s="64">
        <v>18</v>
      </c>
      <c r="BS49" s="64">
        <v>18</v>
      </c>
    </row>
    <row r="50" spans="1:71" ht="38.25" customHeight="1" x14ac:dyDescent="0.25">
      <c r="A50" s="70" t="s">
        <v>103</v>
      </c>
      <c r="B50" s="19">
        <v>2236</v>
      </c>
      <c r="C50" s="19">
        <v>3500</v>
      </c>
      <c r="D50" s="19">
        <v>3119</v>
      </c>
      <c r="E50" s="94">
        <f t="shared" si="53"/>
        <v>8855</v>
      </c>
      <c r="F50" s="26"/>
      <c r="G50" s="26"/>
      <c r="H50" s="26"/>
      <c r="I50" s="26"/>
      <c r="J50" s="6"/>
      <c r="K50" s="6"/>
      <c r="L50" s="6"/>
      <c r="M50" s="6"/>
      <c r="N50" s="6"/>
      <c r="O50" s="6"/>
      <c r="P50" s="6"/>
      <c r="Q50" s="6"/>
      <c r="R50" s="9">
        <f t="shared" si="54"/>
        <v>0</v>
      </c>
      <c r="S50" s="62">
        <v>0</v>
      </c>
      <c r="T50" s="62">
        <v>0</v>
      </c>
      <c r="U50" s="62">
        <v>1600</v>
      </c>
      <c r="V50" s="62">
        <v>400</v>
      </c>
      <c r="W50" s="62">
        <v>7500</v>
      </c>
      <c r="X50" s="62">
        <v>5200</v>
      </c>
      <c r="Y50" s="62">
        <v>1200</v>
      </c>
      <c r="Z50" s="62">
        <v>3700</v>
      </c>
      <c r="AA50" s="62">
        <v>0</v>
      </c>
      <c r="AB50" s="62">
        <v>0</v>
      </c>
      <c r="AC50" s="62">
        <v>250</v>
      </c>
      <c r="AD50" s="62">
        <v>20</v>
      </c>
      <c r="AE50" s="62">
        <f t="shared" si="51"/>
        <v>19870</v>
      </c>
      <c r="AF50" s="63" t="s">
        <v>104</v>
      </c>
      <c r="AG50" s="62">
        <v>50</v>
      </c>
      <c r="AH50" s="62">
        <v>300</v>
      </c>
      <c r="AI50" s="62">
        <v>500</v>
      </c>
      <c r="AJ50" s="62">
        <v>60</v>
      </c>
      <c r="AK50" s="62">
        <v>75</v>
      </c>
      <c r="AL50" s="62">
        <v>1900</v>
      </c>
      <c r="AM50" s="62">
        <v>1800</v>
      </c>
      <c r="AN50" s="62">
        <v>350</v>
      </c>
      <c r="AO50" s="62">
        <v>0</v>
      </c>
      <c r="AP50" s="62">
        <v>0</v>
      </c>
      <c r="AQ50" s="62">
        <v>1400</v>
      </c>
      <c r="AR50" s="62">
        <v>0</v>
      </c>
      <c r="AS50" s="62">
        <f t="shared" si="55"/>
        <v>6435</v>
      </c>
      <c r="AT50" s="63">
        <f t="shared" si="56"/>
        <v>32.385505787619529</v>
      </c>
      <c r="AU50" s="62">
        <v>0</v>
      </c>
      <c r="AV50" s="62">
        <v>0</v>
      </c>
      <c r="AW50" s="62">
        <v>0</v>
      </c>
      <c r="AX50" s="62">
        <v>0</v>
      </c>
      <c r="AY50" s="62">
        <v>558</v>
      </c>
      <c r="AZ50" s="62">
        <v>0</v>
      </c>
      <c r="BA50" s="62">
        <v>0</v>
      </c>
      <c r="BB50" s="62">
        <v>1700</v>
      </c>
      <c r="BC50" s="62">
        <v>3500</v>
      </c>
      <c r="BD50" s="62">
        <v>0</v>
      </c>
      <c r="BE50" s="62">
        <v>1400</v>
      </c>
      <c r="BF50" s="62">
        <v>0</v>
      </c>
      <c r="BG50" s="6">
        <f t="shared" si="57"/>
        <v>7158</v>
      </c>
      <c r="BH50" s="63">
        <f t="shared" si="58"/>
        <v>111.23543123543122</v>
      </c>
      <c r="BI50" s="4">
        <v>0</v>
      </c>
      <c r="BJ50" s="4">
        <v>24</v>
      </c>
      <c r="BK50" s="4">
        <v>0</v>
      </c>
      <c r="BL50" s="4">
        <v>0</v>
      </c>
      <c r="BM50" s="64">
        <v>0</v>
      </c>
      <c r="BN50" s="4">
        <v>1500</v>
      </c>
      <c r="BO50" s="4">
        <v>900</v>
      </c>
      <c r="BP50" s="64">
        <v>6065</v>
      </c>
      <c r="BQ50" s="64">
        <v>100</v>
      </c>
      <c r="BR50" s="64">
        <v>1990</v>
      </c>
      <c r="BS50" s="64">
        <v>2170</v>
      </c>
    </row>
    <row r="51" spans="1:71" ht="38.25" customHeight="1" x14ac:dyDescent="0.25">
      <c r="A51" s="70" t="s">
        <v>105</v>
      </c>
      <c r="B51" s="19">
        <v>0</v>
      </c>
      <c r="C51" s="19">
        <v>0</v>
      </c>
      <c r="D51" s="19">
        <v>0</v>
      </c>
      <c r="E51" s="94">
        <f t="shared" si="53"/>
        <v>0</v>
      </c>
      <c r="F51" s="26">
        <v>0</v>
      </c>
      <c r="G51" s="26">
        <v>78</v>
      </c>
      <c r="H51" s="26">
        <v>0</v>
      </c>
      <c r="I51" s="26">
        <v>0</v>
      </c>
      <c r="J51" s="26">
        <v>0</v>
      </c>
      <c r="K51" s="6">
        <v>3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9</v>
      </c>
      <c r="R51" s="9">
        <f t="shared" si="54"/>
        <v>90</v>
      </c>
      <c r="S51" s="62">
        <v>0</v>
      </c>
      <c r="T51" s="62">
        <v>0</v>
      </c>
      <c r="U51" s="62">
        <v>0</v>
      </c>
      <c r="V51" s="65">
        <v>0</v>
      </c>
      <c r="W51" s="62">
        <v>0</v>
      </c>
      <c r="X51" s="62">
        <v>200</v>
      </c>
      <c r="Y51" s="62">
        <v>0</v>
      </c>
      <c r="Z51" s="62">
        <v>14</v>
      </c>
      <c r="AA51" s="62">
        <v>0</v>
      </c>
      <c r="AB51" s="62">
        <v>0</v>
      </c>
      <c r="AC51" s="62">
        <v>0</v>
      </c>
      <c r="AD51" s="62">
        <v>0</v>
      </c>
      <c r="AE51" s="62">
        <f t="shared" si="51"/>
        <v>214</v>
      </c>
      <c r="AF51" s="66">
        <f>AE51/SUM(F51:Q51)*100</f>
        <v>237.77777777777777</v>
      </c>
      <c r="AG51" s="62">
        <v>0</v>
      </c>
      <c r="AH51" s="62">
        <v>0</v>
      </c>
      <c r="AI51" s="62">
        <v>0</v>
      </c>
      <c r="AJ51" s="62">
        <v>0</v>
      </c>
      <c r="AK51" s="62">
        <v>0</v>
      </c>
      <c r="AL51" s="62">
        <v>0</v>
      </c>
      <c r="AM51" s="62">
        <v>0</v>
      </c>
      <c r="AN51" s="62">
        <v>0</v>
      </c>
      <c r="AO51" s="62">
        <v>0</v>
      </c>
      <c r="AP51" s="62">
        <v>0</v>
      </c>
      <c r="AQ51" s="62">
        <v>0</v>
      </c>
      <c r="AR51" s="62">
        <v>0</v>
      </c>
      <c r="AS51" s="62">
        <f t="shared" si="55"/>
        <v>0</v>
      </c>
      <c r="AT51" s="63">
        <f t="shared" si="56"/>
        <v>0</v>
      </c>
      <c r="AU51" s="62">
        <v>0</v>
      </c>
      <c r="AV51" s="62">
        <v>0</v>
      </c>
      <c r="AW51" s="62">
        <v>0</v>
      </c>
      <c r="AX51" s="62">
        <v>0</v>
      </c>
      <c r="AY51" s="62">
        <v>0</v>
      </c>
      <c r="AZ51" s="62">
        <v>0</v>
      </c>
      <c r="BA51" s="62">
        <v>0</v>
      </c>
      <c r="BB51" s="62">
        <v>100</v>
      </c>
      <c r="BC51" s="62">
        <v>15</v>
      </c>
      <c r="BD51" s="62">
        <v>0</v>
      </c>
      <c r="BE51" s="62">
        <v>0</v>
      </c>
      <c r="BF51" s="62">
        <v>0</v>
      </c>
      <c r="BG51" s="6">
        <f t="shared" si="57"/>
        <v>115</v>
      </c>
      <c r="BH51" s="63">
        <v>100</v>
      </c>
      <c r="BI51" s="4">
        <v>0</v>
      </c>
      <c r="BJ51" s="4">
        <v>0</v>
      </c>
      <c r="BK51" s="4">
        <v>0</v>
      </c>
      <c r="BL51" s="4">
        <v>0</v>
      </c>
      <c r="BM51" s="64">
        <v>0</v>
      </c>
      <c r="BN51" s="4">
        <v>0</v>
      </c>
      <c r="BO51" s="4">
        <v>26</v>
      </c>
      <c r="BP51" s="64">
        <v>35</v>
      </c>
      <c r="BQ51" s="64">
        <v>14</v>
      </c>
      <c r="BR51" s="64">
        <v>12</v>
      </c>
      <c r="BS51" s="64">
        <v>15</v>
      </c>
    </row>
    <row r="52" spans="1:71" ht="38.25" customHeight="1" x14ac:dyDescent="0.25">
      <c r="A52" s="70" t="s">
        <v>120</v>
      </c>
      <c r="B52" s="19">
        <v>10950</v>
      </c>
      <c r="C52" s="19">
        <v>35500</v>
      </c>
      <c r="D52" s="19">
        <v>24400</v>
      </c>
      <c r="E52" s="94">
        <f t="shared" si="53"/>
        <v>70850</v>
      </c>
      <c r="F52" s="26">
        <v>15000</v>
      </c>
      <c r="G52" s="26">
        <v>15000</v>
      </c>
      <c r="H52" s="26">
        <v>400</v>
      </c>
      <c r="I52" s="26">
        <v>1200</v>
      </c>
      <c r="J52" s="6">
        <v>78</v>
      </c>
      <c r="K52" s="6">
        <v>30000</v>
      </c>
      <c r="L52" s="6">
        <v>93000</v>
      </c>
      <c r="M52" s="6">
        <v>60000</v>
      </c>
      <c r="N52" s="6">
        <v>60000</v>
      </c>
      <c r="O52" s="6">
        <v>448000</v>
      </c>
      <c r="P52" s="6">
        <v>45200</v>
      </c>
      <c r="Q52" s="6">
        <v>10500</v>
      </c>
      <c r="R52" s="9">
        <f t="shared" si="54"/>
        <v>778378</v>
      </c>
      <c r="S52" s="62">
        <v>56642</v>
      </c>
      <c r="T52" s="62">
        <v>65000</v>
      </c>
      <c r="U52" s="62">
        <v>39000</v>
      </c>
      <c r="V52" s="62">
        <v>10000</v>
      </c>
      <c r="W52" s="62">
        <v>9000</v>
      </c>
      <c r="X52" s="62">
        <v>17000</v>
      </c>
      <c r="Y52" s="62">
        <v>87800</v>
      </c>
      <c r="Z52" s="62">
        <v>85530</v>
      </c>
      <c r="AA52" s="62">
        <v>74700</v>
      </c>
      <c r="AB52" s="62">
        <v>90030</v>
      </c>
      <c r="AC52" s="62">
        <v>52550</v>
      </c>
      <c r="AD52" s="62">
        <v>11650</v>
      </c>
      <c r="AE52" s="62">
        <f t="shared" si="51"/>
        <v>598902</v>
      </c>
      <c r="AF52" s="63">
        <f>AE52/SUM(F52:Q52)*100</f>
        <v>76.94230823584428</v>
      </c>
      <c r="AG52" s="62">
        <v>7850</v>
      </c>
      <c r="AH52" s="62">
        <v>13769</v>
      </c>
      <c r="AI52" s="62">
        <v>15350</v>
      </c>
      <c r="AJ52" s="62">
        <v>13170</v>
      </c>
      <c r="AK52" s="62">
        <v>36072</v>
      </c>
      <c r="AL52" s="62">
        <v>30790</v>
      </c>
      <c r="AM52" s="62">
        <v>92180</v>
      </c>
      <c r="AN52" s="62">
        <v>31650</v>
      </c>
      <c r="AO52" s="62">
        <v>14200</v>
      </c>
      <c r="AP52" s="62">
        <v>68730</v>
      </c>
      <c r="AQ52" s="62">
        <v>47900</v>
      </c>
      <c r="AR52" s="62">
        <v>11550</v>
      </c>
      <c r="AS52" s="62">
        <f t="shared" si="55"/>
        <v>383211</v>
      </c>
      <c r="AT52" s="63">
        <f t="shared" si="56"/>
        <v>63.98559363635453</v>
      </c>
      <c r="AU52" s="62">
        <v>13550</v>
      </c>
      <c r="AV52" s="62">
        <v>30000</v>
      </c>
      <c r="AW52" s="62">
        <v>11550</v>
      </c>
      <c r="AX52" s="62">
        <v>2000</v>
      </c>
      <c r="AY52" s="62">
        <v>6900</v>
      </c>
      <c r="AZ52" s="62">
        <v>9700</v>
      </c>
      <c r="BA52" s="62">
        <v>17500</v>
      </c>
      <c r="BB52" s="62">
        <v>72050</v>
      </c>
      <c r="BC52" s="62">
        <v>89150</v>
      </c>
      <c r="BD52" s="62">
        <v>68730</v>
      </c>
      <c r="BE52" s="62">
        <v>47900</v>
      </c>
      <c r="BF52" s="62">
        <v>11550</v>
      </c>
      <c r="BG52" s="6">
        <f t="shared" si="57"/>
        <v>380580</v>
      </c>
      <c r="BH52" s="63">
        <f t="shared" si="58"/>
        <v>99.313433069509998</v>
      </c>
      <c r="BI52" s="4">
        <v>24790</v>
      </c>
      <c r="BJ52" s="4">
        <v>67200</v>
      </c>
      <c r="BK52" s="4">
        <v>38800</v>
      </c>
      <c r="BL52" s="4">
        <v>7600</v>
      </c>
      <c r="BM52" s="4">
        <v>53330</v>
      </c>
      <c r="BN52" s="4">
        <v>13150</v>
      </c>
      <c r="BO52" s="4">
        <v>86150</v>
      </c>
      <c r="BP52" s="64">
        <v>97130</v>
      </c>
      <c r="BQ52" s="64">
        <v>99075</v>
      </c>
      <c r="BR52" s="64">
        <v>67200</v>
      </c>
      <c r="BS52" s="64">
        <v>75758</v>
      </c>
    </row>
    <row r="53" spans="1:71" ht="38.25" customHeight="1" x14ac:dyDescent="0.25">
      <c r="A53" s="70" t="s">
        <v>106</v>
      </c>
      <c r="B53" s="19">
        <v>0</v>
      </c>
      <c r="C53" s="19">
        <v>15</v>
      </c>
      <c r="D53" s="19">
        <v>20</v>
      </c>
      <c r="E53" s="94">
        <f t="shared" si="53"/>
        <v>35</v>
      </c>
      <c r="F53" s="26">
        <v>80</v>
      </c>
      <c r="G53" s="26">
        <v>80</v>
      </c>
      <c r="H53" s="26">
        <v>40</v>
      </c>
      <c r="I53" s="26">
        <v>90</v>
      </c>
      <c r="J53" s="6">
        <v>90</v>
      </c>
      <c r="K53" s="6">
        <v>75</v>
      </c>
      <c r="L53" s="6">
        <v>60</v>
      </c>
      <c r="M53" s="6">
        <v>60</v>
      </c>
      <c r="N53" s="6">
        <v>70</v>
      </c>
      <c r="O53" s="6">
        <v>65</v>
      </c>
      <c r="P53" s="6">
        <v>80</v>
      </c>
      <c r="Q53" s="6">
        <v>30</v>
      </c>
      <c r="R53" s="9">
        <f t="shared" si="54"/>
        <v>820</v>
      </c>
      <c r="S53" s="62">
        <v>80</v>
      </c>
      <c r="T53" s="62">
        <v>90</v>
      </c>
      <c r="U53" s="62">
        <v>80</v>
      </c>
      <c r="V53" s="62">
        <v>50</v>
      </c>
      <c r="W53" s="62">
        <v>105</v>
      </c>
      <c r="X53" s="62">
        <v>100</v>
      </c>
      <c r="Y53" s="62">
        <v>105</v>
      </c>
      <c r="Z53" s="62">
        <v>90</v>
      </c>
      <c r="AA53" s="62">
        <v>85</v>
      </c>
      <c r="AB53" s="62">
        <v>100</v>
      </c>
      <c r="AC53" s="62">
        <v>75</v>
      </c>
      <c r="AD53" s="62">
        <v>25</v>
      </c>
      <c r="AE53" s="62">
        <f t="shared" si="51"/>
        <v>985</v>
      </c>
      <c r="AF53" s="63">
        <f>AE53/SUM(F53:Q53)*100</f>
        <v>120.1219512195122</v>
      </c>
      <c r="AG53" s="62">
        <v>60</v>
      </c>
      <c r="AH53" s="62">
        <v>55</v>
      </c>
      <c r="AI53" s="62">
        <v>55</v>
      </c>
      <c r="AJ53" s="62">
        <v>45</v>
      </c>
      <c r="AK53" s="62">
        <v>60</v>
      </c>
      <c r="AL53" s="62">
        <v>70</v>
      </c>
      <c r="AM53" s="62">
        <v>90</v>
      </c>
      <c r="AN53" s="62">
        <v>80</v>
      </c>
      <c r="AO53" s="62">
        <v>75</v>
      </c>
      <c r="AP53" s="62">
        <v>95</v>
      </c>
      <c r="AQ53" s="62">
        <v>90</v>
      </c>
      <c r="AR53" s="62">
        <v>65</v>
      </c>
      <c r="AS53" s="62">
        <f t="shared" si="55"/>
        <v>840</v>
      </c>
      <c r="AT53" s="63">
        <f t="shared" si="56"/>
        <v>85.279187817258887</v>
      </c>
      <c r="AU53" s="62">
        <v>60</v>
      </c>
      <c r="AV53" s="62">
        <v>90</v>
      </c>
      <c r="AW53" s="62">
        <v>65</v>
      </c>
      <c r="AX53" s="62">
        <v>45</v>
      </c>
      <c r="AY53" s="62">
        <v>75</v>
      </c>
      <c r="AZ53" s="62">
        <v>60</v>
      </c>
      <c r="BA53" s="62">
        <v>90</v>
      </c>
      <c r="BB53" s="62">
        <v>85</v>
      </c>
      <c r="BC53" s="62">
        <v>90</v>
      </c>
      <c r="BD53" s="62">
        <v>95</v>
      </c>
      <c r="BE53" s="62">
        <v>90</v>
      </c>
      <c r="BF53" s="62">
        <v>65</v>
      </c>
      <c r="BG53" s="6">
        <f t="shared" si="57"/>
        <v>910</v>
      </c>
      <c r="BH53" s="63">
        <f t="shared" si="58"/>
        <v>108.33333333333333</v>
      </c>
      <c r="BI53" s="4">
        <v>84</v>
      </c>
      <c r="BJ53" s="4">
        <v>75</v>
      </c>
      <c r="BK53" s="4">
        <v>50</v>
      </c>
      <c r="BL53" s="4">
        <v>8</v>
      </c>
      <c r="BM53" s="4">
        <v>65</v>
      </c>
      <c r="BN53" s="4">
        <v>80</v>
      </c>
      <c r="BO53" s="4">
        <v>95</v>
      </c>
      <c r="BP53" s="64">
        <v>70</v>
      </c>
      <c r="BQ53" s="64">
        <v>80</v>
      </c>
      <c r="BR53" s="64">
        <v>115</v>
      </c>
      <c r="BS53" s="64">
        <v>70</v>
      </c>
    </row>
    <row r="54" spans="1:71" ht="38.25" customHeight="1" x14ac:dyDescent="0.25">
      <c r="A54" s="70" t="s">
        <v>107</v>
      </c>
      <c r="B54" s="19">
        <v>0</v>
      </c>
      <c r="C54" s="19">
        <v>0</v>
      </c>
      <c r="D54" s="19">
        <v>0</v>
      </c>
      <c r="E54" s="94">
        <f t="shared" si="53"/>
        <v>0</v>
      </c>
      <c r="F54" s="26">
        <v>0</v>
      </c>
      <c r="G54" s="26">
        <v>0</v>
      </c>
      <c r="H54" s="26">
        <v>0</v>
      </c>
      <c r="I54" s="26">
        <v>0</v>
      </c>
      <c r="J54" s="6">
        <v>0</v>
      </c>
      <c r="K54" s="6">
        <v>5</v>
      </c>
      <c r="L54" s="6">
        <v>3</v>
      </c>
      <c r="M54" s="6">
        <v>0</v>
      </c>
      <c r="N54" s="6">
        <v>0</v>
      </c>
      <c r="O54" s="6">
        <v>0</v>
      </c>
      <c r="P54" s="6">
        <v>5</v>
      </c>
      <c r="Q54" s="6">
        <v>8</v>
      </c>
      <c r="R54" s="9">
        <f t="shared" si="54"/>
        <v>21</v>
      </c>
      <c r="S54" s="62">
        <v>5</v>
      </c>
      <c r="T54" s="62">
        <v>10</v>
      </c>
      <c r="U54" s="62">
        <v>5</v>
      </c>
      <c r="V54" s="62">
        <v>0</v>
      </c>
      <c r="W54" s="62">
        <v>8</v>
      </c>
      <c r="X54" s="62">
        <v>16</v>
      </c>
      <c r="Y54" s="62">
        <v>7</v>
      </c>
      <c r="Z54" s="62">
        <v>6</v>
      </c>
      <c r="AA54" s="62">
        <v>5</v>
      </c>
      <c r="AB54" s="62">
        <v>5</v>
      </c>
      <c r="AC54" s="62">
        <v>42</v>
      </c>
      <c r="AD54" s="62">
        <v>20</v>
      </c>
      <c r="AE54" s="62">
        <f t="shared" si="51"/>
        <v>129</v>
      </c>
      <c r="AF54" s="63">
        <f>AE54/SUM(F54:Q54)*100</f>
        <v>614.28571428571433</v>
      </c>
      <c r="AG54" s="62">
        <v>18</v>
      </c>
      <c r="AH54" s="62">
        <v>18</v>
      </c>
      <c r="AI54" s="62">
        <v>6</v>
      </c>
      <c r="AJ54" s="62">
        <v>12</v>
      </c>
      <c r="AK54" s="62">
        <v>6</v>
      </c>
      <c r="AL54" s="62">
        <v>4</v>
      </c>
      <c r="AM54" s="62">
        <v>38</v>
      </c>
      <c r="AN54" s="62">
        <v>5</v>
      </c>
      <c r="AO54" s="62">
        <v>0</v>
      </c>
      <c r="AP54" s="62">
        <v>0</v>
      </c>
      <c r="AQ54" s="62">
        <v>12</v>
      </c>
      <c r="AR54" s="62">
        <v>2</v>
      </c>
      <c r="AS54" s="62">
        <f t="shared" si="55"/>
        <v>121</v>
      </c>
      <c r="AT54" s="63">
        <f t="shared" si="56"/>
        <v>93.798449612403104</v>
      </c>
      <c r="AU54" s="62">
        <v>3</v>
      </c>
      <c r="AV54" s="62">
        <v>3</v>
      </c>
      <c r="AW54" s="62">
        <v>2</v>
      </c>
      <c r="AX54" s="62">
        <v>0</v>
      </c>
      <c r="AY54" s="62">
        <v>2</v>
      </c>
      <c r="AZ54" s="62">
        <v>0</v>
      </c>
      <c r="BA54" s="62">
        <v>17</v>
      </c>
      <c r="BB54" s="62">
        <v>22</v>
      </c>
      <c r="BC54" s="62">
        <v>65</v>
      </c>
      <c r="BD54" s="62">
        <v>0</v>
      </c>
      <c r="BE54" s="62">
        <v>12</v>
      </c>
      <c r="BF54" s="62">
        <v>0</v>
      </c>
      <c r="BG54" s="6">
        <f t="shared" si="57"/>
        <v>126</v>
      </c>
      <c r="BH54" s="63">
        <f t="shared" si="58"/>
        <v>104.13223140495869</v>
      </c>
      <c r="BI54" s="4">
        <v>3</v>
      </c>
      <c r="BJ54" s="4">
        <v>8</v>
      </c>
      <c r="BK54" s="4">
        <v>4</v>
      </c>
      <c r="BL54" s="4">
        <v>0</v>
      </c>
      <c r="BM54" s="4">
        <v>0</v>
      </c>
      <c r="BN54" s="4">
        <v>12</v>
      </c>
      <c r="BO54" s="4">
        <v>4</v>
      </c>
      <c r="BP54" s="64">
        <v>0</v>
      </c>
      <c r="BQ54" s="64">
        <v>0</v>
      </c>
      <c r="BR54" s="64">
        <v>0</v>
      </c>
      <c r="BS54" s="64">
        <v>5</v>
      </c>
    </row>
    <row r="63" spans="1:71" x14ac:dyDescent="0.25">
      <c r="A63" s="73"/>
      <c r="B63" s="1"/>
      <c r="C63" s="1"/>
      <c r="D63" s="1"/>
      <c r="E63" s="1"/>
      <c r="F63" s="1"/>
      <c r="G63" s="1"/>
      <c r="H63" s="1"/>
      <c r="I63" s="1"/>
      <c r="AF63" s="1"/>
      <c r="AT63" s="1"/>
      <c r="BH63" s="1"/>
    </row>
    <row r="64" spans="1:71" x14ac:dyDescent="0.25">
      <c r="A64" s="73"/>
      <c r="B64" s="1"/>
      <c r="C64" s="1"/>
      <c r="D64" s="1"/>
      <c r="E64" s="1"/>
      <c r="F64" s="1"/>
      <c r="G64" s="1"/>
      <c r="H64" s="1"/>
      <c r="I64" s="1"/>
      <c r="AF64" s="1"/>
      <c r="AT64" s="1"/>
      <c r="BH64" s="1"/>
    </row>
    <row r="65" spans="1:60" x14ac:dyDescent="0.25">
      <c r="A65" s="73"/>
      <c r="B65" s="1"/>
      <c r="C65" s="1"/>
      <c r="D65" s="1"/>
      <c r="E65" s="1"/>
      <c r="F65" s="1"/>
      <c r="G65" s="1"/>
      <c r="H65" s="1"/>
      <c r="I65" s="1"/>
      <c r="AF65" s="1"/>
      <c r="AT65" s="1"/>
      <c r="BH65" s="1"/>
    </row>
    <row r="66" spans="1:60" x14ac:dyDescent="0.25">
      <c r="A66" s="73"/>
      <c r="B66" s="1"/>
      <c r="C66" s="1"/>
      <c r="D66" s="1"/>
      <c r="E66" s="1"/>
      <c r="F66" s="1"/>
      <c r="G66" s="1"/>
      <c r="H66" s="1"/>
      <c r="I66" s="1"/>
      <c r="AF66" s="1"/>
      <c r="AT66" s="1"/>
      <c r="BH66" s="1"/>
    </row>
    <row r="67" spans="1:60" x14ac:dyDescent="0.25">
      <c r="A67" s="73"/>
      <c r="B67" s="1"/>
      <c r="C67" s="1"/>
      <c r="D67" s="1"/>
      <c r="E67" s="1"/>
      <c r="F67" s="1"/>
      <c r="G67" s="1"/>
      <c r="H67" s="1"/>
      <c r="I67" s="1"/>
      <c r="AF67" s="1"/>
      <c r="AT67" s="1"/>
      <c r="BH67" s="1"/>
    </row>
    <row r="68" spans="1:60" x14ac:dyDescent="0.25">
      <c r="A68" s="73"/>
      <c r="B68" s="1"/>
      <c r="C68" s="1"/>
      <c r="D68" s="1"/>
      <c r="E68" s="1"/>
      <c r="F68" s="1"/>
      <c r="G68" s="1"/>
      <c r="H68" s="1"/>
      <c r="I68" s="1"/>
      <c r="AF68" s="1"/>
      <c r="AT68" s="1"/>
      <c r="BH68" s="1"/>
    </row>
    <row r="69" spans="1:60" x14ac:dyDescent="0.25">
      <c r="A69" s="73"/>
      <c r="B69" s="1"/>
      <c r="C69" s="1"/>
      <c r="D69" s="1"/>
      <c r="E69" s="1"/>
      <c r="F69" s="1"/>
      <c r="G69" s="1"/>
      <c r="H69" s="1"/>
      <c r="I69" s="1"/>
      <c r="AF69" s="1"/>
      <c r="AT69" s="1"/>
      <c r="BH69" s="1"/>
    </row>
    <row r="70" spans="1:60" x14ac:dyDescent="0.25">
      <c r="A70" s="73"/>
      <c r="B70" s="1"/>
      <c r="C70" s="1"/>
      <c r="D70" s="1"/>
      <c r="E70" s="1"/>
      <c r="F70" s="1"/>
      <c r="G70" s="1"/>
      <c r="H70" s="1"/>
      <c r="I70" s="1"/>
      <c r="AF70" s="1"/>
      <c r="AT70" s="1"/>
      <c r="BH70" s="1"/>
    </row>
  </sheetData>
  <mergeCells count="13">
    <mergeCell ref="AG30:AM30"/>
    <mergeCell ref="AY30:BF37"/>
    <mergeCell ref="B33:L33"/>
    <mergeCell ref="A42:W42"/>
    <mergeCell ref="BI24:BP24"/>
    <mergeCell ref="AY3:BF3"/>
    <mergeCell ref="AY4:BF4"/>
    <mergeCell ref="A12:Q12"/>
    <mergeCell ref="A22:Q22"/>
    <mergeCell ref="B24:D24"/>
    <mergeCell ref="F24:Q24"/>
    <mergeCell ref="S24:AE24"/>
    <mergeCell ref="AG24:AS24"/>
  </mergeCells>
  <pageMargins left="0.7" right="0.7" top="0.75" bottom="0.75" header="0.3" footer="0.3"/>
  <pageSetup paperSize="5" orientation="landscape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2020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MARTELL</dc:creator>
  <cp:lastModifiedBy>UNIDAD-TRANSPARENCIA</cp:lastModifiedBy>
  <dcterms:created xsi:type="dcterms:W3CDTF">2020-07-24T03:39:21Z</dcterms:created>
  <dcterms:modified xsi:type="dcterms:W3CDTF">2020-12-09T16:17:11Z</dcterms:modified>
</cp:coreProperties>
</file>