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User\Downloads\"/>
    </mc:Choice>
  </mc:AlternateContent>
  <xr:revisionPtr revIDLastSave="0" documentId="8_{75119DA5-3ECC-4708-B4B2-61A818928421}" xr6:coauthVersionLast="46" xr6:coauthVersionMax="46" xr10:uidLastSave="{00000000-0000-0000-0000-000000000000}"/>
  <bookViews>
    <workbookView xWindow="-120" yWindow="-120" windowWidth="20730" windowHeight="11160" tabRatio="911" activeTab="11" xr2:uid="{00000000-000D-0000-FFFF-FFFF00000000}"/>
  </bookViews>
  <sheets>
    <sheet name="ENERO" sheetId="12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 " sheetId="8" r:id="rId8"/>
    <sheet name="SEPTIEMBRE" sheetId="9" r:id="rId9"/>
    <sheet name="OCTUBRE" sheetId="13" r:id="rId10"/>
    <sheet name="NOVIEMBRE" sheetId="11" r:id="rId11"/>
    <sheet name="DICIEMBRE" sheetId="1" r:id="rId12"/>
  </sheets>
  <externalReferences>
    <externalReference r:id="rId13"/>
  </externalReferences>
  <definedNames>
    <definedName name="_xlnm._FilterDatabase" localSheetId="3" hidden="1">ABRIL!$A$1:$A$82</definedName>
    <definedName name="_xlnm._FilterDatabase" localSheetId="7" hidden="1">'AGOSTO '!$A$1:$A$83</definedName>
    <definedName name="_xlnm._FilterDatabase" localSheetId="11" hidden="1">DICIEMBRE!$A$1:$A$59</definedName>
    <definedName name="_xlnm._FilterDatabase" localSheetId="1" hidden="1">FEBRERO!$A$1:$A$80</definedName>
    <definedName name="_xlnm._FilterDatabase" localSheetId="6" hidden="1">JULIO!$A$1:$A$85</definedName>
    <definedName name="_xlnm._FilterDatabase" localSheetId="5" hidden="1">JUNIO!$A$1:$A$85</definedName>
    <definedName name="_xlnm._FilterDatabase" localSheetId="2" hidden="1">MARZO!$A$1:$A$83</definedName>
    <definedName name="_xlnm._FilterDatabase" localSheetId="4" hidden="1">MAYO!$A$1:$A$82</definedName>
    <definedName name="_xlnm._FilterDatabase" localSheetId="10" hidden="1">NOVIEMBRE!$A$1:$A$65</definedName>
    <definedName name="_xlnm._FilterDatabase" localSheetId="9" hidden="1">OCTUBRE!$A$1:$A$75</definedName>
    <definedName name="_xlnm._FilterDatabase" localSheetId="8" hidden="1">SEPTIEMBRE!$A$1:$A$79</definedName>
  </definedNames>
  <calcPr calcId="181029"/>
</workbook>
</file>

<file path=xl/calcChain.xml><?xml version="1.0" encoding="utf-8"?>
<calcChain xmlns="http://schemas.openxmlformats.org/spreadsheetml/2006/main">
  <c r="E56" i="1" l="1"/>
  <c r="B56" i="1"/>
  <c r="E15" i="1"/>
  <c r="B15" i="1"/>
  <c r="E13" i="1"/>
  <c r="B13" i="1"/>
  <c r="M13" i="1"/>
  <c r="E14" i="1"/>
  <c r="J10" i="1"/>
  <c r="B14" i="1" l="1"/>
  <c r="I6" i="1" l="1"/>
  <c r="B29" i="1" l="1"/>
  <c r="E29" i="1"/>
  <c r="E6" i="1"/>
  <c r="B6" i="1"/>
  <c r="G18" i="1"/>
  <c r="E18" i="1"/>
  <c r="B18" i="1"/>
  <c r="E34" i="1"/>
  <c r="B34" i="1"/>
  <c r="G6" i="1"/>
  <c r="E55" i="1" l="1"/>
  <c r="B55" i="1"/>
  <c r="H56" i="1"/>
  <c r="G56" i="1"/>
  <c r="G57" i="1"/>
  <c r="E57" i="1"/>
  <c r="B57" i="1"/>
  <c r="G35" i="1"/>
  <c r="E35" i="1"/>
  <c r="B35" i="1"/>
  <c r="G15" i="1"/>
  <c r="B48" i="1" l="1"/>
  <c r="B22" i="1"/>
  <c r="B38" i="1"/>
  <c r="B10" i="1" l="1"/>
  <c r="B12" i="1"/>
  <c r="B32" i="1"/>
  <c r="B31" i="1"/>
  <c r="B30" i="1"/>
  <c r="B11" i="1"/>
  <c r="B40" i="1"/>
  <c r="B33" i="1"/>
  <c r="B20" i="1"/>
  <c r="B44" i="1"/>
  <c r="B36" i="1"/>
  <c r="B25" i="1"/>
  <c r="B24" i="1"/>
  <c r="B7" i="1"/>
  <c r="B9" i="1"/>
  <c r="B8" i="1"/>
  <c r="B27" i="1"/>
  <c r="B26" i="1"/>
  <c r="E8" i="11"/>
  <c r="B8" i="11"/>
  <c r="G76" i="11"/>
  <c r="E76" i="11"/>
  <c r="B76" i="11"/>
  <c r="G6" i="11"/>
  <c r="E6" i="11"/>
  <c r="B6" i="11"/>
  <c r="G66" i="11"/>
  <c r="E66" i="11"/>
  <c r="B66" i="11"/>
  <c r="G78" i="11"/>
  <c r="E78" i="11"/>
  <c r="B78" i="11"/>
  <c r="G70" i="11"/>
  <c r="E70" i="11"/>
  <c r="B70" i="11"/>
  <c r="G73" i="11"/>
  <c r="E73" i="11"/>
  <c r="B73" i="11"/>
  <c r="G71" i="11"/>
  <c r="E71" i="11"/>
  <c r="B71" i="11"/>
  <c r="G74" i="11"/>
  <c r="H74" i="11"/>
  <c r="E74" i="11"/>
  <c r="B74" i="11"/>
  <c r="E77" i="11"/>
  <c r="B77" i="11"/>
  <c r="E69" i="11"/>
  <c r="B69" i="11"/>
  <c r="G75" i="11"/>
  <c r="E75" i="11"/>
  <c r="G72" i="11"/>
  <c r="E72" i="11"/>
  <c r="B72" i="11"/>
  <c r="H56" i="11"/>
  <c r="I56" i="11"/>
  <c r="E56" i="11"/>
  <c r="B56" i="11"/>
  <c r="G8" i="11"/>
  <c r="I17" i="11"/>
  <c r="H49" i="11" l="1"/>
  <c r="G49" i="11"/>
  <c r="E49" i="11"/>
  <c r="B49" i="11"/>
  <c r="G56" i="11" l="1"/>
  <c r="E12" i="11"/>
  <c r="E27" i="11"/>
  <c r="B27" i="11"/>
  <c r="G39" i="11"/>
  <c r="E39" i="11"/>
  <c r="B39" i="11"/>
  <c r="E59" i="11"/>
  <c r="B59" i="11"/>
  <c r="E15" i="11"/>
  <c r="B15" i="11"/>
  <c r="G45" i="11" l="1"/>
  <c r="E45" i="11"/>
  <c r="B45" i="11"/>
  <c r="G46" i="11"/>
  <c r="E46" i="11"/>
  <c r="B46" i="11"/>
  <c r="G20" i="11"/>
  <c r="E20" i="11"/>
  <c r="B20" i="11"/>
  <c r="G28" i="11"/>
  <c r="E28" i="11"/>
  <c r="B28" i="11"/>
  <c r="E60" i="11"/>
  <c r="B60" i="11"/>
  <c r="G50" i="11"/>
  <c r="E50" i="11"/>
  <c r="B50" i="11"/>
  <c r="G36" i="11"/>
  <c r="E36" i="11"/>
  <c r="B36" i="11"/>
  <c r="E51" i="11"/>
  <c r="B51" i="11"/>
  <c r="G52" i="11"/>
  <c r="E52" i="11"/>
  <c r="B52" i="11"/>
  <c r="G54" i="11"/>
  <c r="E54" i="11"/>
  <c r="B54" i="11"/>
  <c r="G65" i="11"/>
  <c r="E65" i="11"/>
  <c r="B65" i="11"/>
  <c r="G17" i="11"/>
  <c r="E17" i="11"/>
  <c r="B17" i="11"/>
  <c r="G14" i="11"/>
  <c r="E14" i="11"/>
  <c r="B14" i="11"/>
  <c r="J5" i="11"/>
  <c r="E5" i="11"/>
  <c r="B5" i="11"/>
  <c r="J44" i="11"/>
  <c r="E44" i="11"/>
  <c r="B44" i="11"/>
  <c r="J8" i="11"/>
  <c r="J56" i="11"/>
  <c r="E40" i="11"/>
  <c r="B40" i="11"/>
  <c r="G23" i="11"/>
  <c r="E23" i="11"/>
  <c r="B23" i="11"/>
  <c r="G53" i="11"/>
  <c r="E53" i="11"/>
  <c r="B53" i="11"/>
  <c r="H14" i="11"/>
  <c r="G11" i="11"/>
  <c r="E11" i="11"/>
  <c r="B11" i="11"/>
  <c r="G10" i="11"/>
  <c r="E10" i="11"/>
  <c r="B10" i="11"/>
  <c r="G19" i="11"/>
  <c r="E19" i="11"/>
  <c r="B19" i="11"/>
  <c r="H47" i="11"/>
  <c r="E47" i="11"/>
  <c r="B47" i="11"/>
  <c r="E13" i="11"/>
  <c r="B13" i="11"/>
  <c r="G47" i="11"/>
  <c r="E18" i="11"/>
  <c r="B18" i="11"/>
  <c r="E16" i="11"/>
  <c r="B16" i="11"/>
  <c r="H51" i="11"/>
  <c r="E42" i="11"/>
  <c r="B42" i="11"/>
  <c r="E30" i="11"/>
  <c r="B30" i="11"/>
  <c r="G7" i="11"/>
  <c r="E7" i="11"/>
  <c r="B7" i="11"/>
  <c r="G33" i="11"/>
  <c r="E33" i="11"/>
  <c r="B33" i="11"/>
  <c r="E48" i="11" l="1"/>
  <c r="B48" i="11"/>
  <c r="G30" i="11"/>
  <c r="H30" i="11"/>
  <c r="E57" i="11"/>
  <c r="B57" i="11"/>
  <c r="E9" i="11"/>
  <c r="B9" i="11"/>
  <c r="G25" i="11"/>
  <c r="E25" i="11"/>
  <c r="B25" i="11"/>
  <c r="H48" i="11"/>
  <c r="B12" i="11"/>
  <c r="G44" i="11"/>
  <c r="E21" i="11"/>
  <c r="B21" i="11"/>
  <c r="H43" i="11"/>
  <c r="E43" i="11"/>
  <c r="B43" i="11"/>
  <c r="H50" i="11"/>
  <c r="H36" i="11"/>
  <c r="H20" i="11"/>
  <c r="H13" i="11"/>
  <c r="H28" i="11"/>
  <c r="G56" i="13" l="1"/>
  <c r="E56" i="13"/>
  <c r="B56" i="13"/>
  <c r="E55" i="13"/>
  <c r="B55" i="13"/>
  <c r="G54" i="13"/>
  <c r="E54" i="13"/>
  <c r="B54" i="13"/>
  <c r="I53" i="13"/>
  <c r="G53" i="13"/>
  <c r="E53" i="13"/>
  <c r="B53" i="13"/>
  <c r="E51" i="13"/>
  <c r="B51" i="13"/>
  <c r="G49" i="13"/>
  <c r="E49" i="13"/>
  <c r="B49" i="13"/>
  <c r="I47" i="13"/>
  <c r="E47" i="13"/>
  <c r="B47" i="13"/>
  <c r="H46" i="13"/>
  <c r="E46" i="13"/>
  <c r="B46" i="13"/>
  <c r="G43" i="13"/>
  <c r="E43" i="13"/>
  <c r="B43" i="13"/>
  <c r="L41" i="13"/>
  <c r="J41" i="13"/>
  <c r="I41" i="13"/>
  <c r="G41" i="13"/>
  <c r="E41" i="13"/>
  <c r="B41" i="13"/>
  <c r="H40" i="13"/>
  <c r="E40" i="13"/>
  <c r="B40" i="13"/>
  <c r="G39" i="13"/>
  <c r="E39" i="13"/>
  <c r="B39" i="13"/>
  <c r="G38" i="13"/>
  <c r="E38" i="13"/>
  <c r="B38" i="13"/>
  <c r="G37" i="13"/>
  <c r="E37" i="13"/>
  <c r="B37" i="13"/>
  <c r="H36" i="13"/>
  <c r="G36" i="13"/>
  <c r="E36" i="13"/>
  <c r="B36" i="13"/>
  <c r="E32" i="13"/>
  <c r="B32" i="13"/>
  <c r="E30" i="13"/>
  <c r="B30" i="13"/>
  <c r="E29" i="13"/>
  <c r="B29" i="13"/>
  <c r="E28" i="13"/>
  <c r="B28" i="13"/>
  <c r="H27" i="13"/>
  <c r="E27" i="13"/>
  <c r="B27" i="13"/>
  <c r="H24" i="13"/>
  <c r="G24" i="13"/>
  <c r="E24" i="13"/>
  <c r="B24" i="13"/>
  <c r="H23" i="13"/>
  <c r="E23" i="13"/>
  <c r="B23" i="13"/>
  <c r="H22" i="13"/>
  <c r="E22" i="13"/>
  <c r="B22" i="13"/>
  <c r="E21" i="13"/>
  <c r="B21" i="13"/>
  <c r="H20" i="13"/>
  <c r="G20" i="13"/>
  <c r="E20" i="13"/>
  <c r="B20" i="13"/>
  <c r="G19" i="13"/>
  <c r="E19" i="13"/>
  <c r="B19" i="13"/>
  <c r="H18" i="13"/>
  <c r="G18" i="13"/>
  <c r="E18" i="13"/>
  <c r="B18" i="13"/>
  <c r="K15" i="13"/>
  <c r="H15" i="13"/>
  <c r="G15" i="13"/>
  <c r="E15" i="13"/>
  <c r="B15" i="13"/>
  <c r="G14" i="13"/>
  <c r="E14" i="13"/>
  <c r="B14" i="13"/>
  <c r="E13" i="13"/>
  <c r="B13" i="13"/>
  <c r="J12" i="13"/>
  <c r="H12" i="13"/>
  <c r="G12" i="13"/>
  <c r="E12" i="13"/>
  <c r="B12" i="13"/>
  <c r="E11" i="13"/>
  <c r="B11" i="13"/>
  <c r="E10" i="13"/>
  <c r="B10" i="13"/>
  <c r="H8" i="13"/>
  <c r="E8" i="13"/>
  <c r="B8" i="13"/>
  <c r="E7" i="13"/>
  <c r="B7" i="13"/>
  <c r="M5" i="13"/>
  <c r="H5" i="13"/>
  <c r="G5" i="13"/>
  <c r="E5" i="13"/>
  <c r="B5" i="13"/>
  <c r="G89" i="13" l="1"/>
  <c r="H89" i="13"/>
  <c r="E89" i="13"/>
  <c r="G55" i="9"/>
  <c r="B55" i="9"/>
  <c r="G51" i="9"/>
  <c r="E51" i="9"/>
  <c r="B51" i="9"/>
  <c r="G50" i="9"/>
  <c r="E50" i="9"/>
  <c r="B50" i="9"/>
  <c r="G49" i="9"/>
  <c r="E49" i="9"/>
  <c r="B49" i="9"/>
  <c r="G48" i="9"/>
  <c r="E48" i="9"/>
  <c r="B48" i="9"/>
  <c r="G46" i="9"/>
  <c r="E46" i="9"/>
  <c r="B46" i="9"/>
  <c r="H45" i="9"/>
  <c r="G45" i="9"/>
  <c r="E45" i="9"/>
  <c r="B45" i="9"/>
  <c r="H43" i="9"/>
  <c r="G43" i="9"/>
  <c r="E43" i="9"/>
  <c r="B43" i="9"/>
  <c r="E42" i="9"/>
  <c r="B42" i="9"/>
  <c r="H41" i="9"/>
  <c r="E41" i="9"/>
  <c r="B41" i="9"/>
  <c r="E39" i="9"/>
  <c r="B39" i="9"/>
  <c r="E38" i="9"/>
  <c r="B38" i="9"/>
  <c r="E36" i="9"/>
  <c r="B36" i="9"/>
  <c r="H35" i="9"/>
  <c r="G35" i="9"/>
  <c r="E35" i="9"/>
  <c r="B35" i="9"/>
  <c r="H34" i="9"/>
  <c r="G34" i="9"/>
  <c r="E34" i="9"/>
  <c r="B34" i="9"/>
  <c r="H33" i="9"/>
  <c r="E33" i="9"/>
  <c r="B33" i="9"/>
  <c r="H32" i="9"/>
  <c r="G32" i="9"/>
  <c r="E32" i="9"/>
  <c r="B32" i="9"/>
  <c r="H31" i="9"/>
  <c r="G31" i="9"/>
  <c r="E31" i="9"/>
  <c r="B31" i="9"/>
  <c r="G30" i="9"/>
  <c r="E30" i="9"/>
  <c r="B30" i="9"/>
  <c r="H29" i="9"/>
  <c r="G29" i="9"/>
  <c r="E29" i="9"/>
  <c r="B29" i="9"/>
  <c r="H28" i="9"/>
  <c r="G28" i="9"/>
  <c r="E28" i="9"/>
  <c r="B28" i="9"/>
  <c r="E27" i="9"/>
  <c r="B27" i="9"/>
  <c r="E26" i="9"/>
  <c r="B26" i="9"/>
  <c r="H23" i="9"/>
  <c r="G23" i="9"/>
  <c r="E23" i="9"/>
  <c r="B23" i="9"/>
  <c r="L22" i="9"/>
  <c r="H22" i="9"/>
  <c r="E22" i="9"/>
  <c r="B22" i="9"/>
  <c r="H21" i="9"/>
  <c r="E21" i="9"/>
  <c r="B21" i="9"/>
  <c r="H20" i="9"/>
  <c r="E20" i="9"/>
  <c r="B20" i="9"/>
  <c r="H19" i="9"/>
  <c r="G19" i="9"/>
  <c r="E19" i="9"/>
  <c r="B19" i="9"/>
  <c r="H17" i="9"/>
  <c r="G17" i="9"/>
  <c r="E17" i="9"/>
  <c r="B17" i="9"/>
  <c r="H16" i="9"/>
  <c r="E16" i="9"/>
  <c r="B16" i="9"/>
  <c r="G15" i="9"/>
  <c r="E15" i="9"/>
  <c r="B15" i="9"/>
  <c r="E14" i="9"/>
  <c r="B14" i="9"/>
  <c r="H12" i="9"/>
  <c r="E12" i="9"/>
  <c r="B12" i="9"/>
  <c r="G11" i="9"/>
  <c r="E11" i="9"/>
  <c r="B11" i="9"/>
  <c r="H10" i="9"/>
  <c r="G10" i="9"/>
  <c r="E10" i="9"/>
  <c r="B10" i="9"/>
  <c r="G5" i="9"/>
  <c r="E60" i="9" l="1"/>
  <c r="H87" i="7"/>
  <c r="F87" i="7"/>
  <c r="E87" i="7"/>
  <c r="G87" i="7"/>
  <c r="B97" i="6"/>
  <c r="E97" i="6"/>
  <c r="G97" i="6"/>
  <c r="H97" i="6"/>
  <c r="I97" i="6"/>
  <c r="J97" i="6"/>
  <c r="K97" i="6"/>
  <c r="L97" i="6"/>
  <c r="M97" i="6"/>
  <c r="N97" i="6"/>
  <c r="O97" i="6"/>
  <c r="F97" i="6"/>
  <c r="I93" i="12"/>
  <c r="R96" i="7"/>
  <c r="Q96" i="7"/>
  <c r="O96" i="7"/>
  <c r="M96" i="7"/>
  <c r="B84" i="3"/>
  <c r="B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Irlanda</author>
  </authors>
  <commentList>
    <comment ref="I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Irlanda:</t>
        </r>
        <r>
          <rPr>
            <sz val="9"/>
            <color indexed="81"/>
            <rFont val="Tahoma"/>
            <family val="2"/>
          </rPr>
          <t xml:space="preserve">
BALIZAMIENTO
</t>
        </r>
      </text>
    </comment>
  </commentList>
</comments>
</file>

<file path=xl/sharedStrings.xml><?xml version="1.0" encoding="utf-8"?>
<sst xmlns="http://schemas.openxmlformats.org/spreadsheetml/2006/main" count="3138" uniqueCount="509">
  <si>
    <t>CONFORME ARTICULO 8 DE LA LEY DE TRANSPARENCIA Y ACCESO A LA INFORMACION PUBLICA DEL ESTADO DE JALISCO Y DEL MUNICIPIO. FRACCIONES V INCISO R E INCISO VI INCISOS A) Y B).</t>
  </si>
  <si>
    <t>REPORTE MENSUAL DE ACTIVIDADES</t>
  </si>
  <si>
    <t>CENTROS DEPORTIVOS</t>
  </si>
  <si>
    <t>RECURSO HUMANO (INTEGRANTES DE CUADRILLA)</t>
  </si>
  <si>
    <t>RECURSO MATERIAL</t>
  </si>
  <si>
    <t>RECURSO FINANCIERO</t>
  </si>
  <si>
    <t>DIAS VISITADOS</t>
  </si>
  <si>
    <t>LIMPIEZA</t>
  </si>
  <si>
    <t>RECOLECCION DE BASURA</t>
  </si>
  <si>
    <t>DESBROCE</t>
  </si>
  <si>
    <t>PINTURA</t>
  </si>
  <si>
    <t>HERRERIA</t>
  </si>
  <si>
    <t>ELECTRICIDAD</t>
  </si>
  <si>
    <t>ALBAÑILERIA</t>
  </si>
  <si>
    <t>FONTANERIA</t>
  </si>
  <si>
    <t>BORRADO DE GRAFITTI</t>
  </si>
  <si>
    <t>CONTINGENCIAS</t>
  </si>
  <si>
    <t>REPORTES CIUDADANOS</t>
  </si>
  <si>
    <t>MANTENIMIENTO DE MAQUINARIA Y EQUIPO</t>
  </si>
  <si>
    <t>REPARACION DE MAQUINARIA Y EQUIPO</t>
  </si>
  <si>
    <t>BOLSAS DE BASURA, ESCOBA, RECOGEDOR, ARAÑAS.</t>
  </si>
  <si>
    <t>DE ACUERDO AL PRESUPUESTO OTORGADO A ESTE ORGANISMO</t>
  </si>
  <si>
    <t>BOLSAS DE BASURA, ESCOBA, RECOGEDOR, ARAÑAS GASOLINA,PIOLA,ACEITE.</t>
  </si>
  <si>
    <t>BOLSAS DE BASURA, ESCOBA, RECOGEDOR, ARAÑAS,CEMENTO,GRAVA,ARENA DE RIO,ARENA NEGRA,CASTILLOS,LADRILLOS,CAL,MANGUERAS,LLAVES,CODOS,NIPLES,HERRAJES,TUBO. GASOLINA,PIOLA,ACEITE,ESTOPA,PINTURA,THINER,BROCHAS,RODILLOS,CINTA,CABLE,CHALUPAS,CONTACTOS,LAMPARAS,CONECTORES,BALASTRAS,ETC. MASKIN,SOLDADURA,PTR,CUADRADO,ANGULOS,VARILLAS.</t>
  </si>
  <si>
    <t>BOLSAS DE BASURA, ESCOBA, RECOGEDOR, ARAÑAS,MANGUERAS,LLAVES,CODOS,NIPLES,HERRAJES,TUBO.</t>
  </si>
  <si>
    <t>BOLSAS DE BASURA, ESCOBA, RECOGEDOR, ARAÑAS GASOLINA,PIOLA,ACEITE,CEMENTO,GRAVA,ARENA DE RIO,ARENA NEGRA,CASTILLOS,LADRILLOS,CAL,MANGUERAS,LLAVES,CODOS,NIPLES,HERRAJES,TUBO.</t>
  </si>
  <si>
    <t>BOLSAS DE BASURA, ESCOBA, RECOGEDOR, ARAÑAS,GASOLINA,PIOLA,ACEITE.</t>
  </si>
  <si>
    <t>BOLSAS DE BASURA, ESCOBA, RECOGEDOR, ARAÑAS GASOLINA,PIOLA,ACEITE,CEMENTO,GRAVA,ARENA DE RIO,ARENA. NEGRA,CASTILLOS,LADRILLOS,CAL,MANGUERAS,LLAVES,CODOS,NIPLES,HERRAJES,TUBO.</t>
  </si>
  <si>
    <t>BOLSAS DE BASURA, ESCOBA, RECOGEDOR, ARAÑAS,SOLDADURA,VARILLA,PTR.</t>
  </si>
  <si>
    <t>BOLSAS DE BASURA, ESCOBA, RECOGEDOR, ARAÑA.</t>
  </si>
  <si>
    <t>BOLSAS DE BASURA, ESCOBA, RECOGEDOR, ARAÑAS,PINTURA,THINER,ESTOPA,BROCHA.</t>
  </si>
  <si>
    <t>BOLSAS DE BASURA, ESCOBA, RECOGEDOR, ARAÑAS,GASOLINA,BUJIAS,PIOLA,ACEITE.</t>
  </si>
  <si>
    <t>BOLSAS DE BASURA, ESCOBA, RECOGEDOR, ARAÑAS GASOLINA,PIOLA,ACEITE,CABLE,CONTACTOS,CLAVIJAS,CINTA,TUBOS,MANGUERAS,CEMENTO,CESPOL,.</t>
  </si>
  <si>
    <t>BOLSAS DE BASURA, ESCOBA, RECOGEDOR, ARAÑAS,SOLDADURA,PTR,.</t>
  </si>
  <si>
    <t>BOLSAS DE BASURA, ESCOBA, RECOGEDOR, ARAÑAS,GASOLINA,PIOLA,ACEITE,BUJIA.</t>
  </si>
  <si>
    <t>CENTRO DEPORTIVO</t>
  </si>
  <si>
    <t>BOLSAS DE BASURA, ESCOBA, RECOGEDOR, ARAÑAS,SOLDADURA,PTR.</t>
  </si>
  <si>
    <t>BOLSAS DE BASURA, ESCOBA, RECOGEDOR, ARAÑAS,GASOLINA,ACEITE,PIOLA.</t>
  </si>
  <si>
    <t>BOLSAS DE BASURA, ESCOBA, RECOGEDOR, ARAÑAS,PIOLA,GASOLINA,ACEITE.</t>
  </si>
  <si>
    <t>BOLSAS DE BASURA, ESCOBA, RECOGEDOR, ARAÑAS,CABLES,CHALUPAS,CLAVIJA,CONTACTOS,LAMPARAS.</t>
  </si>
  <si>
    <t>BOLSAS DE BASURA, ESCOBA, RECOGEDOR, ARAÑAS,SOLDADURA,TRAMOS DE PTR,VARILLA.</t>
  </si>
  <si>
    <t>BOLSAS DE BASURA, ESCOBA, RECOGEDOR, ARAÑAS,CEMENTO,CAL,GRABA,ARENA DE RIO.</t>
  </si>
  <si>
    <t>BOLSAS DE BASURA, ESCOBA, RECOGEDOR, ARAÑAS,PINTURA THINER ESTOPA,BROCHAS,RODILLOS,CINTA MASKIN.</t>
  </si>
  <si>
    <t>BOLSAS DE BASURA, ESCOBA, RECOGEDOR, ARAÑAS,CESPOL,CEMENTO BLANCO,HERRAJES DE DESAGUE.</t>
  </si>
  <si>
    <t>BOLSAS DE BASURA, ESCOBA, RECOGEDOR, ARAÑAS,SOLDADURA,DISCO DE CORTE, DISCO DE DESBASTE, PTR,.</t>
  </si>
  <si>
    <t>BOLSAS DE BASURA, ESCOBA, RECOGEDOR, ARAÑAS,SOLDADURA,DISCO DE CORTE,DISCO DE DESBASTE.</t>
  </si>
  <si>
    <t>BOLSAS DE BASURA, ESCOBA, RECOGEDOR, ARAÑAS,GASOLINA PIOLA,ACEITE.</t>
  </si>
  <si>
    <t>BOLSAS DE BASURA, ESCOBA, RECOGEDOR, ARAÑA,GASOLINA,ACEITE,PIOLA.</t>
  </si>
  <si>
    <t>BOLSAS DE BASURA, ESCOBA, RECOGEDOR, ARAÑAS GASOLINA,SOLDADURA,DISCOS DE DESBASTE,DISCO DE CORTE.</t>
  </si>
  <si>
    <t>BOLSAS DE BASURA, ESCOBA, RECOGEDOR, ARAÑAS,SOLDADURA,DISCOS DE DESBASTE,DISCOS DE CORTE.</t>
  </si>
  <si>
    <t>BOLSAS DE BASURA, ESCOBA, RECOGEDOR, ARAÑAS,PINTURA,ESTOPA,BROCHAS,RODILLOS,GASOLINA O THINER.</t>
  </si>
  <si>
    <t>BOLSAS DE BASURA, ESCOBA, RECOGEDOR, ARAÑAS,GASOLINA,ESTPA,BROCHAS RODILLOS,GASOLINA,THINER,CABLE,CONTACTO, CINTA.</t>
  </si>
  <si>
    <t>BOLSAS DE BASURA, ESCOBA, RECOGEDOR, ARAÑAS,PIOLA,GASOLINA,ACEITE,TRIMER.</t>
  </si>
  <si>
    <t>BOLSAS DE BASURA, ESCOBA, RECOGEDOR, ARAÑAS,PIOLA,GASOLINA,ACEITE,TRIMER,PINTURA,,THINER,ESTOPA,CINTA,BROCHAS,RODILLOS.</t>
  </si>
  <si>
    <t>BOLSAS DE BASURA, ESCOBA, RECOGEDOR, ARAÑAS,PIOLA,GASOLINA,ACEITE,TRIMER,PINTURA,THINER,ESTOPA,BROCHAS,ESTOPA.</t>
  </si>
  <si>
    <t>BOLSAS DE BASURA, ESCOBA, RECOGEDOR, ARAÑAS,PINTURA,THINER,ESTOPA,BROCHA,RODILLO.</t>
  </si>
  <si>
    <t>BOLSAS DE BASURA, ESCOBA, RECOGEDOR, ARAÑAS,PINTURA,THINER,BROCHA,ESTOPA,RODILLO.</t>
  </si>
  <si>
    <t>BOLSAS DE BASURA, ESCOBA, RECOGEDOR, ARAÑAS,PIOLA,GASOLINA,ACEITE,TRIMER,SOLDADURA,PASTA,DISCO DEVASTADOR,DISCO DE CORTE,.</t>
  </si>
  <si>
    <t>BOLSAS DE BASURA, ESCOBA, RECOGEDOR, ARAÑAS,PINTURA,ESTOPA,THINER,BROCHA,RODILLO,CINTA.</t>
  </si>
  <si>
    <t>BOLSAS DE BASURA, ESCOBA, RECOGEDOR, ARAÑAS,PIOLA,GASOLINA,ACEITE,TRIMER,PINTURA,ESTOPA,BROCHA,RODILLOS,THINER,GASOLINA,SOLDADURA,PTR,CUBULAR.</t>
  </si>
  <si>
    <t>BOLSAS DE BASURA, ESCOBA, RECOGEDOR, ARAÑAS,SOLDADURA,PTR,TUBULAR.</t>
  </si>
  <si>
    <t>BOLSAS DE BASURA, ESCOBA, RECOGEDOR, ARAÑAS,PIOLA,GASOLINA,ACEITE,TRIMER,SOLDADURA,PTR,CUADRADO.</t>
  </si>
  <si>
    <t>BOLSAS DE BASURA, ESCOBA, RECOGEDOR, ARAÑAS,SOLDADURA,CUADRADO,PTR.</t>
  </si>
  <si>
    <t>BOLSAS DE BASURA, ESCOBA, RECOGEDOR, ARAÑAS,SOLDADURA,PTR,CUADRADO,TUBO,CODOS,NIPLES PVC,PEGAMENTO,LLAVES.</t>
  </si>
  <si>
    <t>BOLSAS DE BASURA, ESCOBA, RECOGEDOR, ARAÑAS,.</t>
  </si>
  <si>
    <t>BOLSAS DE BASURA, ESCOBA, RECOGEDOR, ARAÑAS,PIOLA,GASOLINA,ACEITE,TRIMER,</t>
  </si>
  <si>
    <t>BOLSAS DE BASURA, ESCOBA, RECOGEDOR, ARAÑAS,PIOLA,ACEITE,GASOLINA,TRIMER.</t>
  </si>
  <si>
    <t>BOLSAS DE BASURA, ESCOBA, RECOGEDOR, ARAÑAS,PINTURA,THINER,BROCHA,RODILLO,CINTA,MASKIN,ESTOPA,PIOLA,GASOLINA,ACEITE.</t>
  </si>
  <si>
    <t>BOLSAS DE BASURA, ESCOBA, RECOGEDOR, ARAÑAS,PIOLA,GASOLINA,ACEITE,Trimer.</t>
  </si>
  <si>
    <t>BOLSAS DE BASURA, ESCOBA, RECOGEDOR, ARAÑAS,PIOLA,GASOLINA ACEITE,TRIMER.</t>
  </si>
  <si>
    <t>BOLSAS DE BASURA, ESCOBA, RECOGEDOR, ARAÑAS,PIOLA,GASOLINA,ACEITE,TRIMER,.</t>
  </si>
  <si>
    <t>BOLSAS DE BASURA, ESCOBA, RECOGEDOR, ARAÑAS,PIOLA,GASOLINA,ACEITE,TRIMER,PINTURA,ESTOPA,BROCHAS,THINER,RODILLOS,SOLDADURA,PTR,.</t>
  </si>
  <si>
    <t>BOLSAS DE BASURA, ESCOBA, RECOGEDOR, ARAÑAS,PIOLA,GASOLINA,ACEITE,TRIMER,SOLDADURA,PTR,PINTURA,BROCHA,ESTOPA,THINER.</t>
  </si>
  <si>
    <t>BOLSAS DE BASURA, ESCOBA, RECOGEDOR, ARAÑAS,PINTURA,ESTOPA,THINER,BROCHAS,CEMENTO,GRABA,ARENA,SOLDADURA,PTR.</t>
  </si>
  <si>
    <t>BOLSAS DE BASURA, ESCOBA, RECOGEDOR, ARAÑAS,BROCHAS,PINTURA,THINER,ESTOPA,CINTA,SOLDADURA,PTR.</t>
  </si>
  <si>
    <t>BOLSAS DE BASURA, ESCOBA, RECOGEDOR, ARAÑAS,SOLDADURA.</t>
  </si>
  <si>
    <t>BOLSAS DE BASURA, ESCOBA, RECOGEDOR, ARAÑAS,PIOLA,GASOLINA,ACEITE,TRIMER,PINTURA,THINER,ESTOPA,BROCHA,RODILLO.</t>
  </si>
  <si>
    <t>BOLSAS DE BASURA, ESCOBA, RECOGEDOR,PIOLA,GASOLINA.ACEITE,TRIMER,PINTURA,ESTOPA,BROCHAS, ARAÑAS,SOLDADURA,PTR.</t>
  </si>
  <si>
    <t>LOMAS DE TABACHINES</t>
  </si>
  <si>
    <t>EL VERGEL</t>
  </si>
  <si>
    <t>JARDINES DEL VERGEL</t>
  </si>
  <si>
    <t>BALCONES DEL SOL</t>
  </si>
  <si>
    <t>BASE AEREA</t>
  </si>
  <si>
    <t xml:space="preserve">EL BRISEÑO </t>
  </si>
  <si>
    <t>PASEOS DEL BRISEÑO</t>
  </si>
  <si>
    <t>JOCOTAN</t>
  </si>
  <si>
    <t>LOMAS UNIVERSIDAD</t>
  </si>
  <si>
    <t>EL MANTE</t>
  </si>
  <si>
    <t>MIGUEL DE LA MADRID</t>
  </si>
  <si>
    <t>MIRAMAR</t>
  </si>
  <si>
    <t>EL ZAPOTE</t>
  </si>
  <si>
    <t>ALTAMIRA</t>
  </si>
  <si>
    <t>ARCOS DE ZAPOPAN</t>
  </si>
  <si>
    <t>ATEMAJAC DEL VALLE</t>
  </si>
  <si>
    <t>LA AURORA</t>
  </si>
  <si>
    <t>BENITO JUAREZ</t>
  </si>
  <si>
    <t>LAS BOVEDAS</t>
  </si>
  <si>
    <t>FOVISSSTE</t>
  </si>
  <si>
    <t>LAGOS DEL COUNTRY</t>
  </si>
  <si>
    <t>UNIDAD REPUBLICA</t>
  </si>
  <si>
    <t>FRANCISCO VILLA</t>
  </si>
  <si>
    <t>LA TUZANIA</t>
  </si>
  <si>
    <t>EL VIGIA</t>
  </si>
  <si>
    <t>HUMEDO DE NEXTIPAC</t>
  </si>
  <si>
    <t>LA PRIMAVERA</t>
  </si>
  <si>
    <t>VALLE DE LOS MOLINOS</t>
  </si>
  <si>
    <t>FLORES MAGON</t>
  </si>
  <si>
    <t>LOMAS DE LA PRIMAVERA</t>
  </si>
  <si>
    <t>LOMAS DE ZAPOPAN</t>
  </si>
  <si>
    <t>MARCELINO GARCIA BARRAGAN</t>
  </si>
  <si>
    <t>NUEVO MEXICO</t>
  </si>
  <si>
    <t>VICTOR HUGO</t>
  </si>
  <si>
    <t>BOLSAS DE BASURA, ESCOBA, RECOGEDOR, ARAÑAS</t>
  </si>
  <si>
    <t>BOLSAS DE BASURA, ESCOBA, RECOGEDOR, ARAÑAS,</t>
  </si>
  <si>
    <t>BOLSAS DE BASURA, ESCOBA, RECOGEDOR, ARAÑAS.PINTURA, RODILLO</t>
  </si>
  <si>
    <t xml:space="preserve">BOLSAS DE BASURA, ESCOBA, RECOGEDOR, ARAÑAS.PIOLA, GASOLINA </t>
  </si>
  <si>
    <t xml:space="preserve">LA LECHERA </t>
  </si>
  <si>
    <t xml:space="preserve">VICTOR HUGO </t>
  </si>
  <si>
    <t xml:space="preserve">LA ESTRELLA </t>
  </si>
  <si>
    <t xml:space="preserve">VILLAS DE GUADALUPE </t>
  </si>
  <si>
    <t xml:space="preserve">VALLE DE LOS MOLINOS </t>
  </si>
  <si>
    <t xml:space="preserve">COLLI POBLADO </t>
  </si>
  <si>
    <t xml:space="preserve">COLLI EJIDAL </t>
  </si>
  <si>
    <t xml:space="preserve">COLLI URBANO </t>
  </si>
  <si>
    <t xml:space="preserve">LA AURORA </t>
  </si>
  <si>
    <t xml:space="preserve">SANTA MARIA DEL PUEBLITO </t>
  </si>
  <si>
    <t xml:space="preserve">COLLI CTM </t>
  </si>
  <si>
    <t>SAN JUAN DE OCOTAN</t>
  </si>
  <si>
    <t xml:space="preserve">EL ZAPOTE </t>
  </si>
  <si>
    <t xml:space="preserve">MARIANO OTERO </t>
  </si>
  <si>
    <t xml:space="preserve">CORDILLERAS RESIDENCIAL </t>
  </si>
  <si>
    <t xml:space="preserve">LOMAS DE LA PRIMAVERA </t>
  </si>
  <si>
    <t xml:space="preserve">BASE AEREA </t>
  </si>
  <si>
    <t xml:space="preserve">ALTAMIRA </t>
  </si>
  <si>
    <t xml:space="preserve">FLORES MAGON </t>
  </si>
  <si>
    <t xml:space="preserve">JARDINES DEL VERGEL </t>
  </si>
  <si>
    <t xml:space="preserve">LA PRIMAVERA </t>
  </si>
  <si>
    <t xml:space="preserve">SANTA MARGARITA </t>
  </si>
  <si>
    <t xml:space="preserve">LA TUZANIA </t>
  </si>
  <si>
    <t xml:space="preserve">NUEVO MEXICO </t>
  </si>
  <si>
    <t xml:space="preserve">JARDINES DEL AUDITORIO </t>
  </si>
  <si>
    <t xml:space="preserve">PARQUES DE TESISTAN </t>
  </si>
  <si>
    <t xml:space="preserve">LOMAS UNIVERSIDAD </t>
  </si>
  <si>
    <t xml:space="preserve">ESKATOPISTA </t>
  </si>
  <si>
    <t xml:space="preserve">LOMAS DE TABACHINES </t>
  </si>
  <si>
    <t>CASINO TEPEYAC</t>
  </si>
  <si>
    <t xml:space="preserve">CIUDAD GRANJA </t>
  </si>
  <si>
    <t xml:space="preserve">JOCOTAN </t>
  </si>
  <si>
    <t xml:space="preserve">COLINAS DE LOS ROBLES </t>
  </si>
  <si>
    <t xml:space="preserve">BOLSAS DE BASURA, ESCOBA, RECOGEDOR, ARAÑAS, PIOLA, GASOLINA Y ACEITE DOS TIEMPOS </t>
  </si>
  <si>
    <t xml:space="preserve">TABACHINES </t>
  </si>
  <si>
    <t xml:space="preserve">SANTA ANA TEPETITLAN </t>
  </si>
  <si>
    <t xml:space="preserve">BOLSAS DE BASURA, ESCOBA, RECOGEDOR, ARAÑASPINTURA, BROCHA, THINER, ESTOPA Y CINTA MASKING </t>
  </si>
  <si>
    <t>ARENALES TAPATIOS</t>
  </si>
  <si>
    <t>PASEOS DEL SOL</t>
  </si>
  <si>
    <t>EL BRISEÑO</t>
  </si>
  <si>
    <t>EL GRILLO</t>
  </si>
  <si>
    <t>JARDINES DEL AUDITORIO</t>
  </si>
  <si>
    <t>TABACHINES</t>
  </si>
  <si>
    <t>PARQUES DEL AUDITORIO I</t>
  </si>
  <si>
    <t>PARQUES DEL AUDITORIO II</t>
  </si>
  <si>
    <t>MARTINICA II</t>
  </si>
  <si>
    <t>HACIENDAS TEPEYAC</t>
  </si>
  <si>
    <t>SOLDADURA, PTR</t>
  </si>
  <si>
    <t>EL POLVORIN</t>
  </si>
  <si>
    <t>CIUDAD GRANJA</t>
  </si>
  <si>
    <t>LAS AGUILAS 1</t>
  </si>
  <si>
    <t>BOLSAS DE BASURA, ESCOBA, RECOGEDOR, ARAÑAS .</t>
  </si>
  <si>
    <t xml:space="preserve">BOLSAS DE BASURA, ESCOBA, RECOGEDOR, ARAÑAS </t>
  </si>
  <si>
    <t xml:space="preserve">BOLSAS DE BASURA, ESCOBA, RECOGEDOR, </t>
  </si>
  <si>
    <t>RESIDENCIAL CORDILLERAS</t>
  </si>
  <si>
    <t>CORDILLERAS RESIDENCIAL</t>
  </si>
  <si>
    <t>SANTA MARGARITA</t>
  </si>
  <si>
    <t>COLINAS DE LOS ROBLES</t>
  </si>
  <si>
    <t>LA CASITA</t>
  </si>
  <si>
    <t>HOGARES DE ATEMAJAC</t>
  </si>
  <si>
    <t>PARQUES DE TESISTAN</t>
  </si>
  <si>
    <t>SANTA LUCIA</t>
  </si>
  <si>
    <t>ESKATOPISTA</t>
  </si>
  <si>
    <t>SANTA MARIA DEL PUEBLITO</t>
  </si>
  <si>
    <t>COLLI  EJIDAL</t>
  </si>
  <si>
    <t>SANTA ANA TEPETITLAN</t>
  </si>
  <si>
    <t>LA ESTRELLA</t>
  </si>
  <si>
    <t>MOCTEZUMA LAS PISTAS</t>
  </si>
  <si>
    <t>COLLI  POBLADO</t>
  </si>
  <si>
    <t>COLLI  CTM</t>
  </si>
  <si>
    <t>EL VIJIA</t>
  </si>
  <si>
    <t>MARIANO OTERO</t>
  </si>
  <si>
    <t>HOGARES DE NUEVO MEXICO</t>
  </si>
  <si>
    <t>PADEL</t>
  </si>
  <si>
    <t>SANTA RITA</t>
  </si>
  <si>
    <t>MOCTEZUMA TEPEYAC</t>
  </si>
  <si>
    <t>LOS ROBLES</t>
  </si>
  <si>
    <t xml:space="preserve">POLVORIN </t>
  </si>
  <si>
    <t>EL POZO</t>
  </si>
  <si>
    <t xml:space="preserve">HOGARES DE NUEVO MEXICO </t>
  </si>
  <si>
    <t xml:space="preserve">SAN JUAN DE OCOTAN </t>
  </si>
  <si>
    <t>LOS GIRASOLES</t>
  </si>
  <si>
    <t>MOCTEZUMA YELAPA</t>
  </si>
  <si>
    <t>z</t>
  </si>
  <si>
    <t>LA ARBOLEDA</t>
  </si>
  <si>
    <t>LAS PALMAS</t>
  </si>
  <si>
    <t xml:space="preserve">HEROES NACIONALES </t>
  </si>
  <si>
    <t xml:space="preserve">VALLE DE NUEVO MEXICO </t>
  </si>
  <si>
    <t xml:space="preserve">PADEL </t>
  </si>
  <si>
    <t>VERGEL</t>
  </si>
  <si>
    <t>BRISEÑO</t>
  </si>
  <si>
    <t xml:space="preserve">EL POZO </t>
  </si>
  <si>
    <t>NUEVA PRIMAVERA</t>
  </si>
  <si>
    <t>VALLE DE NUEVO MEXICO</t>
  </si>
  <si>
    <t>TECOLANDIA</t>
  </si>
  <si>
    <t xml:space="preserve">LAS BOVEDAS </t>
  </si>
  <si>
    <t>HEROES NACIONALES</t>
  </si>
  <si>
    <t>COLLI  URBANO</t>
  </si>
  <si>
    <t>ARENALES TAPATIOS II</t>
  </si>
  <si>
    <t>LAS AGUILAS II</t>
  </si>
  <si>
    <t>VILLAS GUADALUPE</t>
  </si>
  <si>
    <t>LOMAS DE TABCHINES</t>
  </si>
  <si>
    <t>CENTRO CULTURAL</t>
  </si>
  <si>
    <t>LA MARTINICA</t>
  </si>
  <si>
    <t>LA  LECHERA</t>
  </si>
  <si>
    <t>PARQUE ZAPOPAN , CAZ</t>
  </si>
  <si>
    <t>JARDINES DE NUEVO MEXICO I</t>
  </si>
  <si>
    <t>JARDINES DE NUEVO MEXICO II</t>
  </si>
  <si>
    <t>VENTA DEL ASTILLERO II</t>
  </si>
  <si>
    <t>JARDINES DE NUEVO MEXICO III</t>
  </si>
  <si>
    <t>MOCTEZUM A RESIDENCIAL</t>
  </si>
  <si>
    <t>PLAZA RESIDENCIAL GUADALUPE</t>
  </si>
  <si>
    <t>PLAZA GUADALUPE RESIDENCIAL</t>
  </si>
  <si>
    <t>MOCTEZUMA YELAPE</t>
  </si>
  <si>
    <t>c</t>
  </si>
  <si>
    <t xml:space="preserve">SANTA LUCIA </t>
  </si>
  <si>
    <t xml:space="preserve">TECOLANDIA </t>
  </si>
  <si>
    <t xml:space="preserve">PASEOS DEL SOL </t>
  </si>
  <si>
    <t xml:space="preserve">BALCONES DEL SOL </t>
  </si>
  <si>
    <t xml:space="preserve">DIAZ ORDAZ </t>
  </si>
  <si>
    <t xml:space="preserve">TV AZTECA </t>
  </si>
  <si>
    <t xml:space="preserve">ARCOS DE ZAPOPAN </t>
  </si>
  <si>
    <t xml:space="preserve">LOS ROBLES </t>
  </si>
  <si>
    <t xml:space="preserve">VALLES DE LOS MOLINOS </t>
  </si>
  <si>
    <t xml:space="preserve">PARQUE ZAPOPAN </t>
  </si>
  <si>
    <t>MOCTEZUMA PISTAS</t>
  </si>
  <si>
    <t>CENTRO CULTURAL ALTAGRACIA</t>
  </si>
  <si>
    <t>LAS AGUILAS 2</t>
  </si>
  <si>
    <t xml:space="preserve">PARQUES Y JARDINES </t>
  </si>
  <si>
    <t>GRILLO</t>
  </si>
  <si>
    <t xml:space="preserve">CASINO TEPEYAC </t>
  </si>
  <si>
    <t>ARENALES TAPATIOS 2</t>
  </si>
  <si>
    <t xml:space="preserve">FOVISSSTE </t>
  </si>
  <si>
    <t>LA VENTA DEL ASTILLERO II</t>
  </si>
  <si>
    <t>MOCTEZUMA RESIDENCIAL</t>
  </si>
  <si>
    <t>LA ARBOLEDAS</t>
  </si>
  <si>
    <t>EL VERTEDERO</t>
  </si>
  <si>
    <t>PICACHOS</t>
  </si>
  <si>
    <t xml:space="preserve">UNIDAD DE TABACHINES </t>
  </si>
  <si>
    <t>LA MARTINICA  II</t>
  </si>
  <si>
    <t xml:space="preserve">RESIDENCIAL GUADALUPE </t>
  </si>
  <si>
    <t>PADEL RESIDENCIAL</t>
  </si>
  <si>
    <t xml:space="preserve">VENTA DEL ASTILLERO </t>
  </si>
  <si>
    <t xml:space="preserve">PASEOS DEL BRISEÑO </t>
  </si>
  <si>
    <t xml:space="preserve">JARDINES DE NUEVO MEXICO </t>
  </si>
  <si>
    <t>UNIADAD REPUBLICA</t>
  </si>
  <si>
    <t xml:space="preserve">MIGUEL DE LA MADRID </t>
  </si>
  <si>
    <t>ARBOLEDA</t>
  </si>
  <si>
    <t>ARENALES TAPATIOS I</t>
  </si>
  <si>
    <t xml:space="preserve">LAS PALMAS </t>
  </si>
  <si>
    <t xml:space="preserve">LAGOS DEL COUNTRY </t>
  </si>
  <si>
    <t>C C. ALTAGRACIA</t>
  </si>
  <si>
    <t xml:space="preserve">LAS AGUILAS </t>
  </si>
  <si>
    <t xml:space="preserve">MOCTEZUMA YELAPE </t>
  </si>
  <si>
    <t xml:space="preserve">MOCTEZUMA LAS PISTAS </t>
  </si>
  <si>
    <t xml:space="preserve">MIRAMAR </t>
  </si>
  <si>
    <t xml:space="preserve">PARQUE DE TESISTAN </t>
  </si>
  <si>
    <t xml:space="preserve">BENITO JUAREZ </t>
  </si>
  <si>
    <t xml:space="preserve">ATEMAJAC </t>
  </si>
  <si>
    <t xml:space="preserve">SAN JUAN DE OCOTAN CAMPOS HIDALGO </t>
  </si>
  <si>
    <t xml:space="preserve">SAN JUAN DE OCOTAN EL MOLINO </t>
  </si>
  <si>
    <t>TUZANIA</t>
  </si>
  <si>
    <t>CENTRO MANTENIMIENTO</t>
  </si>
  <si>
    <t xml:space="preserve">EL VERGEL </t>
  </si>
  <si>
    <t>LA MARTINICA II</t>
  </si>
  <si>
    <t>PICACHO</t>
  </si>
  <si>
    <t xml:space="preserve">MARCELINO GARCIA BARRAGAN </t>
  </si>
  <si>
    <t>COORDILLERAS RESIDENCIAL</t>
  </si>
  <si>
    <t xml:space="preserve">PARQUES DEL AUDITORIO </t>
  </si>
  <si>
    <t xml:space="preserve">PASOS DEL BRISEÑO </t>
  </si>
  <si>
    <t>FOVISSTE</t>
  </si>
  <si>
    <t xml:space="preserve">ARBOLEDAS </t>
  </si>
  <si>
    <t xml:space="preserve">CENTRO CULTURAL ALTAGRACIA </t>
  </si>
  <si>
    <t xml:space="preserve">ESTRELLA </t>
  </si>
  <si>
    <t xml:space="preserve">SANTA RITA </t>
  </si>
  <si>
    <t xml:space="preserve">MOCTEZUMA PISTAS </t>
  </si>
  <si>
    <t xml:space="preserve">LA CASITA </t>
  </si>
  <si>
    <t xml:space="preserve">RINCONADA LAS PALMAS </t>
  </si>
  <si>
    <t xml:space="preserve">NEXTICUIL </t>
  </si>
  <si>
    <t xml:space="preserve">FRANCISCO VILLA </t>
  </si>
  <si>
    <t xml:space="preserve">GIRASOLES </t>
  </si>
  <si>
    <t xml:space="preserve">PLAZA GUADALUPE RESIDENCIAL </t>
  </si>
  <si>
    <t xml:space="preserve">BOVEDAS </t>
  </si>
  <si>
    <t>COLLI URBANO</t>
  </si>
  <si>
    <t xml:space="preserve">PICACHO </t>
  </si>
  <si>
    <t>COLLI CTM</t>
  </si>
  <si>
    <t xml:space="preserve">GUADALUPE RESIDENCIAL </t>
  </si>
  <si>
    <t>PARQUES DE TESITAN</t>
  </si>
  <si>
    <t>TV AZTECA</t>
  </si>
  <si>
    <t>POLVORIN</t>
  </si>
  <si>
    <t xml:space="preserve">COLINA DE LOS ROBLES </t>
  </si>
  <si>
    <t>COLLI POBLADO</t>
  </si>
  <si>
    <t>COLINAS DE LAS AGUILAS</t>
  </si>
  <si>
    <t>ALTAGRACIA</t>
  </si>
  <si>
    <t>PARQUE ZAPOPAN</t>
  </si>
  <si>
    <t>PARQUE ZAPOPAN, CAZ</t>
  </si>
  <si>
    <t>LAGOS DELCOUNTRY</t>
  </si>
  <si>
    <t>JARD. DE NUEVO MEXICO</t>
  </si>
  <si>
    <t>HOGARES DE NVO. MEXICO</t>
  </si>
  <si>
    <t>JARD. DEL AUDITORIO</t>
  </si>
  <si>
    <t>RINCONADA DE LAS PALMAS</t>
  </si>
  <si>
    <t>NEXTICUIL</t>
  </si>
  <si>
    <t>JARD. DE NUEVO MEXIO II</t>
  </si>
  <si>
    <t>TV AZTECA (LAS AGUILAS)</t>
  </si>
  <si>
    <t>LAS BOBEDAS</t>
  </si>
  <si>
    <t>LA LECHERA</t>
  </si>
  <si>
    <t>2 MAMPOSTEO</t>
  </si>
  <si>
    <t>ATEMAJAC</t>
  </si>
  <si>
    <t>VILLAS DE GUADALUPE</t>
  </si>
  <si>
    <t>ANGEL EL ZAPOPAN ROMERO</t>
  </si>
  <si>
    <t>HACIENDAS TEPEYC</t>
  </si>
  <si>
    <t>VILLAS DE ZAPOPAN , ESKATOPISTA</t>
  </si>
  <si>
    <t>ARENALES TAPATIOS 1</t>
  </si>
  <si>
    <t xml:space="preserve"> COLINAS DE LOS ROBLES</t>
  </si>
  <si>
    <t>STA. ANA TEPETITLAN</t>
  </si>
  <si>
    <t xml:space="preserve"> REPUBLICA</t>
  </si>
  <si>
    <t>VALLE DE NVO. MEXICO</t>
  </si>
  <si>
    <t>VALLES DE NVO.  MEXICO</t>
  </si>
  <si>
    <t>VALLES DE NUEVO MEXICO</t>
  </si>
  <si>
    <t>JARDINES DE NUEVO MEXICO</t>
  </si>
  <si>
    <t>COLLI EJIDAL</t>
  </si>
  <si>
    <t>GUADALUPE PADEL</t>
  </si>
  <si>
    <t>MOCTEZUMA RES. LAS PISTAS</t>
  </si>
  <si>
    <t>RESIDENCIAL GUADALUPE</t>
  </si>
  <si>
    <t>SANTA ANA</t>
  </si>
  <si>
    <t>MOCTEZUMA YALAPE</t>
  </si>
  <si>
    <t>TABACHINES (ALBERCA REAB.)</t>
  </si>
  <si>
    <t>LAS AGUILAS</t>
  </si>
  <si>
    <t>VENTA DEL ASTILLERO</t>
  </si>
  <si>
    <t>LA GIGANTERA</t>
  </si>
  <si>
    <t>LOMAS DE ZAPOPAN "LA LECHERA"</t>
  </si>
  <si>
    <t>CONSTITUCION EL GRILLO</t>
  </si>
  <si>
    <t>MOCTEZUMA RESIDENCIAL PISTAS</t>
  </si>
  <si>
    <t>JARDINES DE NUEVO MEXICO 10MA OTE</t>
  </si>
  <si>
    <t xml:space="preserve">VALLES DE NUEVO MEXICO </t>
  </si>
  <si>
    <t xml:space="preserve">JARDINES DE NUEVO MEXICO 5TA OTE </t>
  </si>
  <si>
    <t>JARDINES DE NUEVO MEXICO 6TA OTE</t>
  </si>
  <si>
    <t>RINCONADA LAS PALMAS</t>
  </si>
  <si>
    <t>SANTA  MARGARITA</t>
  </si>
  <si>
    <t>LAS MARGARITAS</t>
  </si>
  <si>
    <t>SAN JUAN DE OCOTAN HIDALGO</t>
  </si>
  <si>
    <t>PADEL PLAZA GUADALUPE</t>
  </si>
  <si>
    <t>GUADALUPE RESIDENCIAL</t>
  </si>
  <si>
    <t>JOCOTAN (VILLAS DE VALLARTA)</t>
  </si>
  <si>
    <t>TEPEYAC CASINO</t>
  </si>
  <si>
    <t>SAN JUAN DE OCOTAN MOLINO</t>
  </si>
  <si>
    <t xml:space="preserve">PASEOS DEL  BRISEÑO </t>
  </si>
  <si>
    <t>PARQUE ZAPOPAN (CAZ)</t>
  </si>
  <si>
    <t>1  CERRAJERIA</t>
  </si>
  <si>
    <t>EL COLLI</t>
  </si>
  <si>
    <t xml:space="preserve">ANGEL "ZAPOPAN ROMERO" </t>
  </si>
  <si>
    <t>BOLSAS DE BASURA, ESCOBA, RECOGEDOR, ARAÑAS.PIOLA, GASOLINA ,PINTURA, BROCHAS, RODILLO,  EQ. PARA SOLDAR.</t>
  </si>
  <si>
    <t>BOLSAS DE BASURA, ESCOBA, RECOGEDOR, ARAÑAS.PIOLA, GASOLINA,</t>
  </si>
  <si>
    <t>PARQUES DEL AUDITORIO</t>
  </si>
  <si>
    <t xml:space="preserve">BOLSAS DE BASURA, ESCOBA, RECOGEDOR, ARAÑAS.PIOLA, GASOLINA, EQ. PARA SOLDAR. </t>
  </si>
  <si>
    <t>BOLSAS DE BASURA, ESCOBA, RECOGEDOR, ARAÑAS.PIOLA, GASOLINA ,PINTURA,BROCHAS,RODILLO,EQUIPO PARA SOLDAR,</t>
  </si>
  <si>
    <t>BOLSAS DE BASURA, ESCOBA, RECOGEDOR, ARAÑAS. PIOLA, GASOLINA</t>
  </si>
  <si>
    <t>BOLSAS DE BASURA, ESCOBA, RECOGEDOR, ARAÑAS.PIOLA, GASOLINA ,BROCHAS , RODILLOS, PINTURA, EQ. PARA SOLDAR</t>
  </si>
  <si>
    <t>MOCTEZUMA RESIDENCIAL LAS PISTAS</t>
  </si>
  <si>
    <t>BOLSAS DE BASURA, ESCOBA, RECOGEDOR, ARAÑAS.PIOLA, GASOLINA , PINTURA,RODILLOS,BROCHAS</t>
  </si>
  <si>
    <t>BOLSAS DE BASURA, ESCOBA, RECOGEDOR, ARAÑAS. PIOLA, GASOLINA , EQ. PARA SOLDAR</t>
  </si>
  <si>
    <t xml:space="preserve">BOLSAS DE BASURA, ESCOBA, RECOGEDOR, ARAÑAS. </t>
  </si>
  <si>
    <t>MOCTEZUMA RESIDENCIAL TEPEYAC</t>
  </si>
  <si>
    <t>PLAZA GUADALUPE PADEL</t>
  </si>
  <si>
    <t>BOLSAS DE BASURA, ESCOBA, RECOGEDOR, ARAÑAS , BOLSAS PARA BASURA</t>
  </si>
  <si>
    <t>BOLSAS DE BASURA, ESCOBA, RECOGEDOR, ARAÑAS.PIOLA, GASOLINA, PINTURA, BROCHAS, RODILLO</t>
  </si>
  <si>
    <t>BOLSAS DE BASURA, ESCOBA, RECOGEDOR, ARAÑAS.PIO,LA, GASOLINA, MALLA PERIMETRAL, EQ. PARA SOLDAR</t>
  </si>
  <si>
    <t>BOLSAS DE BASURA, ESCOBA, RECOGEDOR, ARAÑAS.PIOLA, GASOLINA, CEMENTO , PALA, LLANA, PINTURA,,RODILLOS, BROCHAS,,FOCOS NUEVOS, CHAPA,</t>
  </si>
  <si>
    <t>COLIINAS DE LAS AGUILAS</t>
  </si>
  <si>
    <t>BOLSAS DE BASURA, ESCOBA, RECOGEDOR, ARAÑAS.PIOLA, GASOLINA, BROCHAS, PINTURA,RODILLO</t>
  </si>
  <si>
    <t>BOLSAS DE BASURA, ESCOBA, RECOGEDOR, ARAÑAS.PIOLA, GASOLINA, PINTURA, BROCHAS, RODILLO,MAQUINA DE SOLDAR</t>
  </si>
  <si>
    <t>BOLSAS DE BASURA, ESCOBA, RECOGEDOR, ARAÑAS.PIOLA, GASOLINA, PINTURA,BROCHAS, RODILLO, EQ. PARA SOLDAR</t>
  </si>
  <si>
    <t xml:space="preserve">UNIDAD DEPORTIVA ALBERCA DE REHABILITACIÓN </t>
  </si>
  <si>
    <t>UNIDAD DEPORTIVA ALTAGRACIA FLORES MAGON</t>
  </si>
  <si>
    <t>UNIDAD DEPORTIVA ALTAMIRA</t>
  </si>
  <si>
    <t>UNIDAD DEPORTIVA ANGEL "EL ZAPOPAN" ROMERO</t>
  </si>
  <si>
    <t>UNIDAD DEPORTIVA ARCOS DE ZAPOPAN</t>
  </si>
  <si>
    <t xml:space="preserve">UNIDAD DEPORTIVA ARENALES TAPATIOS </t>
  </si>
  <si>
    <t>UNIDAD DEPORTIVA ARENALES TAPATIOS II</t>
  </si>
  <si>
    <t>UNIDAD DEPORTIVA ATEMAJAC DEL VALLE</t>
  </si>
  <si>
    <t xml:space="preserve">UNIDAD DEPORTIVA BALCONES DEL SOL </t>
  </si>
  <si>
    <t>UNIDAD DEPORTIVA BASE AEREA</t>
  </si>
  <si>
    <t>UNIDAD DEPORTIVA BENITO JUAREZ</t>
  </si>
  <si>
    <t>UNIDAD DEPORTIVA CASINO TEPEYAC</t>
  </si>
  <si>
    <t>UNIDAD DEPORTIVA COLINA DE LAS AGUILAS</t>
  </si>
  <si>
    <t>UNIDAD DEPORTIVA COLLI CTM</t>
  </si>
  <si>
    <t xml:space="preserve">UNIDAD DEPORTIVA COLLI URBANO </t>
  </si>
  <si>
    <t>UNIDAD DEPORTIVA CONSTITUCION EL GRILLO</t>
  </si>
  <si>
    <t>UNIDAD DEPORTIVA CORDILLERAS RESIDENCIAL</t>
  </si>
  <si>
    <t>UNIDAD DEPORTIVA DÍAZ ORDAZ</t>
  </si>
  <si>
    <t>UNIDAD DEPORTIVA EL MANTE</t>
  </si>
  <si>
    <t>UNIDAD DEPORTIVA EL POLVORIN</t>
  </si>
  <si>
    <t>UNIDAD DEPORTIVA EL VIGIA</t>
  </si>
  <si>
    <t>UNIDAD DEPORTIVA FOVISSSTE</t>
  </si>
  <si>
    <t>UNIDAD DEPORTIVA HABITACIONAL UAG "TECOLANDIA"</t>
  </si>
  <si>
    <t>UNIDAD DEPORTIVA HEROES NACIONALES</t>
  </si>
  <si>
    <t>UNIDAD DEPORTIVA JARDINES DE NUEVO MEXICO II</t>
  </si>
  <si>
    <t>UNIDAD DEPORTIVA JARDINES DE NUEVO MEXICO III</t>
  </si>
  <si>
    <t>UNIDAD DEPORTIVA JARDINES DEL AUDITORIO</t>
  </si>
  <si>
    <t>UNIDAD DEPORTIVA JOCOTAN</t>
  </si>
  <si>
    <t>UNIDAD DEPORTIVA LA ARBOLEDA</t>
  </si>
  <si>
    <t>UNIDAD DEPORTIVA LA AURORA</t>
  </si>
  <si>
    <t>UNIDAD DEPORTIVA LA CASITA</t>
  </si>
  <si>
    <t>UNIDAD DEPORTIVA LA ESTRELLA</t>
  </si>
  <si>
    <t>UNIDAD DEPORTIVA LA PRIMAVERA</t>
  </si>
  <si>
    <t>UNIDAD DEPORTIVA LA TUZANIA</t>
  </si>
  <si>
    <t>UNIDAD DEPORTIVA LAGOS DEL COUNTRY</t>
  </si>
  <si>
    <t>UNIDAD DEPORTIVA LAS BOVEDAS</t>
  </si>
  <si>
    <t>UNIDAD DEPORTIVA LAS MARGARITAS</t>
  </si>
  <si>
    <t>UNIDAD DEPORTIVA LOMAS DE LA PRIMAVERA</t>
  </si>
  <si>
    <t>UNIDAD DEPORTIVA LOMAS UNIVERSIDAD</t>
  </si>
  <si>
    <t>UNIDAD DEPORTIVA LOS ROBLES "NEXTICUIL"</t>
  </si>
  <si>
    <t xml:space="preserve">UNIDAD DEPORTIVA MARIANO OTERO </t>
  </si>
  <si>
    <t>UNIDAD DEPORTIVA MIGUEL DE  LA MADRID</t>
  </si>
  <si>
    <t>UNIDAD DEPORTIVA MIRAMAR</t>
  </si>
  <si>
    <t>UNIDAD DEPORTIVA MOCTEZUMA RESIDENCIAL LAS PISTAS</t>
  </si>
  <si>
    <t>UNIDAD DEPORTIVA MOCTEZUMA RESIDENCIAL TEPEYAC</t>
  </si>
  <si>
    <t xml:space="preserve">UNIDAD DEPORTIVA PARQUE ACUATICO ZAPOPAN </t>
  </si>
  <si>
    <t>UNIDAD DEPORTIVA PARQUES DE TESISTAN</t>
  </si>
  <si>
    <t>UNIDAD DEPORTIVA PARQUES DEL AUDITORIO</t>
  </si>
  <si>
    <t>UNIDAD DEPORTIVA PASEOS DEL BRISEÑO</t>
  </si>
  <si>
    <t>UNIDAD DEPORTIVA PASEOS DEL SOL</t>
  </si>
  <si>
    <t>UNIDAD DEPORTIVA PLAZA GUADALUPE PADEL</t>
  </si>
  <si>
    <t xml:space="preserve">UNIDAD DEPORTIVA SAN JUAN DE OCOTAN </t>
  </si>
  <si>
    <t>UNIDAD DEPORTIVA SANTA ANA TEPETITLAN</t>
  </si>
  <si>
    <t>UNIDAD DEPORTIVA SANTA MARGARITA</t>
  </si>
  <si>
    <t>UNIDAD DEPORTIVA SANTA MARIA DEL PUEBLITO</t>
  </si>
  <si>
    <t>UNIDAD DEPORTIVA VENTA DEL ASTILLERO</t>
  </si>
  <si>
    <t>UNIDAD DEPORTIVA VICTOR HUGO</t>
  </si>
  <si>
    <t>UNIDAD DEPORTVA SAN JUAN DE OCOTAN HIDALGO</t>
  </si>
  <si>
    <t>BOLSAS DE BASURA, ESCOBA, RECOGEDOR, ARAÑAS,EQUIPO PARA SOLDAR</t>
  </si>
  <si>
    <t>BOLSAS DE BASURA, ESCOBA, RECOGEDOR, ARAÑAS, PIOLA, GASOLINA</t>
  </si>
  <si>
    <t>BOLSAS DE BASURA, ESCOBA, RECOGEDOR, ARAÑAS,PIOLA, GASOLINA</t>
  </si>
  <si>
    <t>BOLSAS DE BASURA, ESCOBA, RECOGEDOR, ARAÑAS,EQUIPO PARA SOLDAR,PINTURA,BROCHAS,RODILLO</t>
  </si>
  <si>
    <t>BOLSAS DE BASURA, ESCOBA, RECOGEDOR, ARAÑAS, PIOLA,GASOLINA</t>
  </si>
  <si>
    <t>UNIDAD DEPORTIVA FRANCISCO VILLA</t>
  </si>
  <si>
    <t>UNIDAD DEPORTIVA MOCTEZUMA RESIDENCIAL YELAPE</t>
  </si>
  <si>
    <t>BOLSAS DE BASURA, ESCOBA, RECOGEDOR, ARAÑAS, EQUIPO PARA SOLDAR</t>
  </si>
  <si>
    <t>UNIDAD DEPORTIVA EL ZAPOTE</t>
  </si>
  <si>
    <t>UNIDAD DEPORTIVA PLAZA GUADALUPE</t>
  </si>
  <si>
    <t>BOLSAS DE BASURA, ESCOBA, RECOGEDOR, ARAÑAS,GASOLINA,PIOLA,PINTURA,BROCHAS, RODILLO</t>
  </si>
  <si>
    <t>BOLSAS DE BASURA, ESCOBA, RECOGEDOR, ARAÑAS, EQUIPO PARA SOLDAR,PINTURA,BROCHAS,RODILLO</t>
  </si>
  <si>
    <t>BOLSAS DE BASURA, ESCOBA, RECOGEDOR, ARAÑAS,PIOLA, GASOLINA,EQUIPO PARA SOLDAR</t>
  </si>
  <si>
    <t>BOLSAS DE BASURA, ESCOBA, RECOGEDOR, ARAÑAS,PIOLA,GASOLINA</t>
  </si>
  <si>
    <t>BOLSAS DE BASURA, ESCOBA, RECOGEDOR, ARAÑAS,PIOLA, GASOLINA, EQUIPO PARA SOLDAR</t>
  </si>
  <si>
    <t>BOLSAS DE BASURA, ESCOBA, RECOGEDOR, ARAÑAS, PIOLA, GASOLINA,EQUIPO PARA SOLDAR,CEMENTO , PALA, LLANA</t>
  </si>
  <si>
    <t>BOLSAS DE BASURA, ESCOBA, RECOGEDOR, ARAÑAS,PIOLA, GASOLINA, PINTURA, BROCHAS, RODILLO,RELO CHECADOR</t>
  </si>
  <si>
    <t>BOLSAS DE BASURA, ESCOBA, RECOGEDOR, ARAÑAS, RELOJ CHECADOR</t>
  </si>
  <si>
    <t>BOLSAS DE BASURA, ESCOBA, RECOGEDOR, ARAÑAS, PIOLA, EQUIPO PARA SOLDAR</t>
  </si>
  <si>
    <t>BOLSAS DE BASURA, ESCOBA, RECOGEDOR, ARAÑAS,PIOLA, GASOLINA, RELOJ CHECADOR</t>
  </si>
  <si>
    <t>BOLSAS DE BASURA, ESCOBA, RECOGEDOR, ARAÑAS, PIOL, GASOLINA</t>
  </si>
  <si>
    <t>UNIDAD DEPORTIVA HUMEDO DE NEXTIPAC</t>
  </si>
  <si>
    <t>BOLSAS DE BASURA, ESCOBA,RECOGEDOR,ARAÑAS,PIOLA, GASOLINA</t>
  </si>
  <si>
    <t>UNIDAD DEPORTIVA MARCELINO GARCIA BARRAGAN</t>
  </si>
  <si>
    <t>UNIDAD DEPORTIVA HOGARES DE ATEMAJAC</t>
  </si>
  <si>
    <t>UNIDAD DEPORTIVA VILLAS DE GUADALUPE</t>
  </si>
  <si>
    <t xml:space="preserve">UNIDAD DEPORTIVA EL VERGEL </t>
  </si>
  <si>
    <t>UNIDAD DEPEORTIVA LA MARTINICA I</t>
  </si>
  <si>
    <t>UNIDAD DEPORTIVA LA MARTINICA II</t>
  </si>
  <si>
    <t>UNIDAD DEPORTIVA LA LECHERA</t>
  </si>
  <si>
    <t>BOLSAS DE BASURA, ESCOBA, RECOGEDOR, ARAÑAS.PIOLA, GASOLINA</t>
  </si>
  <si>
    <t>UNIDAD DEPORTIVA PARQUES DEL AUDITORIO II</t>
  </si>
  <si>
    <t>UNIDAD DEPORTIVA  VILLAS DE ZAPOPAN II</t>
  </si>
  <si>
    <t>UNIDAD DEDPORTIVA CENTRO EDUCATIVO Y  CULTURAL ALTAGRACIA</t>
  </si>
  <si>
    <t>UNIDAD DEPORTIVA LOMAS DE TABACHINES</t>
  </si>
  <si>
    <t>BOLSAS DE BASURA, ESCOBA, RECOGEDOR, ARAÑAS.,PIOLA, GASOLINA</t>
  </si>
  <si>
    <t>CENTRO CULTURAL Y DEPORTIVO ALTAGRACIA</t>
  </si>
  <si>
    <t xml:space="preserve">FOVISSSTTE </t>
  </si>
  <si>
    <t>ANGEL"EL ZAPOPAN ROMERO"</t>
  </si>
  <si>
    <t>VILLAS DE ZAPOPAN II</t>
  </si>
  <si>
    <t>JARDINES UNIVERSIDAD</t>
  </si>
  <si>
    <t>COLINA DE LAS AGUILAS</t>
  </si>
  <si>
    <t>UNIDAD HABITACIONAL "UAG" TECOLANDIA</t>
  </si>
  <si>
    <t>EL VIGÍA</t>
  </si>
  <si>
    <t>PARQUE ACUATICO ZAPOPAN "CAZ"</t>
  </si>
  <si>
    <t>NUEVA PRIMAVERA.</t>
  </si>
  <si>
    <t>ALTAGRACIA FLORES MAGON</t>
  </si>
  <si>
    <t>LOMAS DE ZAPOPAN LA LECHERA</t>
  </si>
  <si>
    <t xml:space="preserve"> </t>
  </si>
  <si>
    <t xml:space="preserve">PLAZA GUADALUPE PADEL </t>
  </si>
  <si>
    <t>SANTA FE "EL POLVORIN"</t>
  </si>
  <si>
    <t>BOLSAS DE BASURA, ESCOBA, RECOGEDOR, ARAÑAS, PINTURA, BROCHAS RODILLO</t>
  </si>
  <si>
    <t>BOLSAS DE BASURA, ESCOBA, RECOGEDOR, ARAÑAS, PIOLA, GASOLNA, PINTURA, BROCHAS, RODILLO</t>
  </si>
  <si>
    <t>BOLSAS DE BASURA, ESCOBA, RECOGEDOR, ARAÑAS, PINTURA, BROCHAS RODILLO, EQU. PARA SOLDAR,CEMENTO, PALA, LLANA</t>
  </si>
  <si>
    <t>BOLSAS DE BASURA, ESCOBA, RECOGEDOR, ARAÑAS., PIOLA, GASOLINA</t>
  </si>
  <si>
    <t>BOLSAS DE BASURA, ESCOBA, RECOGEDOR, ARAÑAS, DESBROZADORAS, PIOLA GASOLINA</t>
  </si>
  <si>
    <t>BOLSAS DE BASURA, ESCOBA, RECOGEDOR, ARAÑAS, DESBROZADORAS,  PIOLA, GASOLINA, PINTURA, BROCHAS, RODILLO, EQUIPO PARA SOLDAR</t>
  </si>
  <si>
    <t>BOLSAS DE BASURA, ESCOBA, RECOGEDOR, ARAÑAS., MAQUINAS DESBROZADORAS, PIOLA, GASOLINA</t>
  </si>
  <si>
    <t xml:space="preserve">BOLSAS DE BASURA, ESCOBA, RECOGEDOR, ARAÑAS, MAQUINAS DESBROZADORAS, PIOLA, GASOLINA </t>
  </si>
  <si>
    <t>BOLSAS DE BASURA, ESCOBA, RECOGEDOR, ARAÑAS, MAQUINAS DESBROZADORAS, PIOLA, GASOLINA Y MAT. DE FONTANERIA.</t>
  </si>
  <si>
    <t>BOLSAS DE BASURA, ESCOBA, RECOGEDOR, ARAÑAS Y MAT. DE FONTANAERIA</t>
  </si>
  <si>
    <t>BOLSAS DE BASURA, ESCOBA, RECOGEDOR, ARAÑAS, PIOLA, GASOLINA, PINTURA, BROCHAS, RODILLO Y MAT. DE FONTANERIA.</t>
  </si>
  <si>
    <t>BOLSAS DE BASURA, ESCOBA, RECOGEDOR, ARAÑAS, PINTURA, BROCHAS, RODILLOS Y  MAT. DE FONTANAERIA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</si>
</sst>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2" borderId="0" xfId="0" applyFont="1" applyFill="1"/>
    <xf numFmtId="0" fontId="0" fillId="0" borderId="0" xfId="0" applyFont="1"/>
    <xf numFmtId="0" fontId="0" fillId="2" borderId="0" xfId="0" applyFont="1" applyFill="1" applyBorder="1"/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2" borderId="3" xfId="0" applyFont="1" applyFill="1" applyBorder="1"/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12" fillId="6" borderId="3" xfId="0" applyFont="1" applyFill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left" vertical="center" wrapText="1" indent="1"/>
    </xf>
    <xf numFmtId="0" fontId="8" fillId="4" borderId="3" xfId="0" applyFont="1" applyFill="1" applyBorder="1" applyAlignment="1">
      <alignment horizontal="left" vertical="center" wrapText="1" indent="1"/>
    </xf>
    <xf numFmtId="0" fontId="9" fillId="5" borderId="3" xfId="0" applyFont="1" applyFill="1" applyBorder="1" applyAlignment="1">
      <alignment horizontal="left" vertical="center" wrapText="1" indent="1"/>
    </xf>
    <xf numFmtId="0" fontId="11" fillId="4" borderId="3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wrapText="1" indent="1"/>
    </xf>
    <xf numFmtId="0" fontId="0" fillId="2" borderId="0" xfId="0" applyFont="1" applyFill="1" applyAlignment="1">
      <alignment horizontal="left" indent="1"/>
    </xf>
    <xf numFmtId="0" fontId="9" fillId="2" borderId="3" xfId="0" applyFont="1" applyFill="1" applyBorder="1" applyAlignment="1">
      <alignment horizontal="left" wrapText="1" indent="1"/>
    </xf>
    <xf numFmtId="0" fontId="0" fillId="0" borderId="3" xfId="0" applyFont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9" fillId="0" borderId="3" xfId="0" applyFont="1" applyBorder="1" applyAlignment="1">
      <alignment horizontal="left" vertical="center" wrapText="1" indent="1"/>
    </xf>
    <xf numFmtId="0" fontId="1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indent="1"/>
    </xf>
    <xf numFmtId="0" fontId="9" fillId="0" borderId="3" xfId="0" applyFont="1" applyFill="1" applyBorder="1" applyAlignment="1">
      <alignment horizontal="left"/>
    </xf>
    <xf numFmtId="0" fontId="9" fillId="0" borderId="3" xfId="0" applyFont="1" applyBorder="1" applyAlignment="1">
      <alignment horizontal="left" indent="1"/>
    </xf>
    <xf numFmtId="0" fontId="9" fillId="2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9" fillId="0" borderId="3" xfId="12" applyFont="1" applyFill="1" applyBorder="1" applyAlignment="1">
      <alignment horizontal="left"/>
    </xf>
    <xf numFmtId="0" fontId="19" fillId="0" borderId="3" xfId="12" applyFont="1" applyBorder="1" applyAlignment="1"/>
    <xf numFmtId="0" fontId="19" fillId="0" borderId="3" xfId="2" applyFont="1" applyBorder="1" applyAlignment="1">
      <alignment horizontal="left" wrapText="1"/>
    </xf>
    <xf numFmtId="0" fontId="19" fillId="0" borderId="3" xfId="12" applyFont="1" applyFill="1" applyBorder="1" applyAlignment="1">
      <alignment horizontal="left" wrapText="1"/>
    </xf>
    <xf numFmtId="0" fontId="19" fillId="0" borderId="3" xfId="12" applyFont="1" applyFill="1" applyBorder="1" applyAlignment="1"/>
    <xf numFmtId="0" fontId="1" fillId="0" borderId="3" xfId="2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indent="1"/>
    </xf>
    <xf numFmtId="0" fontId="9" fillId="7" borderId="6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17" fontId="7" fillId="0" borderId="7" xfId="0" applyNumberFormat="1" applyFont="1" applyBorder="1" applyAlignment="1">
      <alignment horizontal="center" vertical="center"/>
    </xf>
    <xf numFmtId="17" fontId="7" fillId="0" borderId="8" xfId="0" applyNumberFormat="1" applyFont="1" applyBorder="1" applyAlignment="1">
      <alignment horizontal="center" vertical="center"/>
    </xf>
  </cellXfs>
  <cellStyles count="16">
    <cellStyle name="Normal" xfId="0" builtinId="0"/>
    <cellStyle name="Normal 10" xfId="1" xr:uid="{00000000-0005-0000-0000-000001000000}"/>
    <cellStyle name="Normal 2" xfId="3" xr:uid="{00000000-0005-0000-0000-000002000000}"/>
    <cellStyle name="Normal 2 2" xfId="5" xr:uid="{00000000-0005-0000-0000-000003000000}"/>
    <cellStyle name="Normal 2 3" xfId="7" xr:uid="{00000000-0005-0000-0000-000004000000}"/>
    <cellStyle name="Normal 2 4" xfId="11" xr:uid="{00000000-0005-0000-0000-000005000000}"/>
    <cellStyle name="Normal 3" xfId="4" xr:uid="{00000000-0005-0000-0000-000006000000}"/>
    <cellStyle name="Normal 4" xfId="6" xr:uid="{00000000-0005-0000-0000-000007000000}"/>
    <cellStyle name="Normal 5" xfId="8" xr:uid="{00000000-0005-0000-0000-000008000000}"/>
    <cellStyle name="Normal 5 2" xfId="13" xr:uid="{00000000-0005-0000-0000-000009000000}"/>
    <cellStyle name="Normal 5 3" xfId="15" xr:uid="{00000000-0005-0000-0000-00000A000000}"/>
    <cellStyle name="Normal 6" xfId="10" xr:uid="{00000000-0005-0000-0000-00000B000000}"/>
    <cellStyle name="Normal 6 2" xfId="14" xr:uid="{00000000-0005-0000-0000-00000C000000}"/>
    <cellStyle name="Normal 7" xfId="9" xr:uid="{00000000-0005-0000-0000-00000D000000}"/>
    <cellStyle name="Normal 8" xfId="12" xr:uid="{00000000-0005-0000-0000-00000E000000}"/>
    <cellStyle name="Normal 9" xfId="2" xr:uid="{00000000-0005-0000-0000-00000F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CENMTTO/Desktop/TRANSPARENCIA%20%20OCT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 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7">
          <cell r="H57">
            <v>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opLeftCell="A13" zoomScale="70" zoomScaleNormal="70" workbookViewId="0">
      <selection activeCell="B23" sqref="B23"/>
    </sheetView>
  </sheetViews>
  <sheetFormatPr baseColWidth="10" defaultColWidth="9" defaultRowHeight="41.25" customHeight="1"/>
  <cols>
    <col min="1" max="1" width="41.85546875" style="31" bestFit="1" customWidth="1"/>
    <col min="2" max="2" width="25.7109375" style="31" customWidth="1"/>
    <col min="3" max="3" width="49" style="31" customWidth="1"/>
    <col min="4" max="4" width="37.85546875" style="31" customWidth="1"/>
    <col min="5" max="5" width="25.7109375" style="31" customWidth="1"/>
    <col min="6" max="6" width="25.7109375" style="31" hidden="1" customWidth="1"/>
    <col min="7" max="7" width="25.7109375" style="31" customWidth="1"/>
    <col min="8" max="8" width="25.7109375" style="43" customWidth="1"/>
    <col min="9" max="18" width="25.7109375" style="31" customWidth="1"/>
    <col min="19" max="16384" width="9" style="31"/>
  </cols>
  <sheetData>
    <row r="1" spans="1:18" ht="41.25" customHeight="1">
      <c r="A1" s="84" t="s">
        <v>0</v>
      </c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41.25" customHeight="1">
      <c r="A2" s="88" t="s">
        <v>1</v>
      </c>
      <c r="B2" s="89"/>
      <c r="C2" s="89"/>
      <c r="D2" s="89"/>
      <c r="E2" s="89"/>
      <c r="F2" s="89"/>
      <c r="G2" s="89"/>
      <c r="H2" s="90"/>
      <c r="I2" s="89"/>
      <c r="J2" s="89"/>
      <c r="K2" s="89"/>
      <c r="L2" s="89"/>
      <c r="M2" s="89"/>
      <c r="N2" s="89"/>
      <c r="O2" s="89"/>
      <c r="P2" s="89"/>
      <c r="Q2" s="89"/>
      <c r="R2" s="91"/>
    </row>
    <row r="3" spans="1:18" ht="41.25" customHeight="1">
      <c r="A3" s="92">
        <v>43831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41.25" customHeight="1">
      <c r="A4" s="32" t="s">
        <v>2</v>
      </c>
      <c r="B4" s="33" t="s">
        <v>3</v>
      </c>
      <c r="C4" s="34" t="s">
        <v>4</v>
      </c>
      <c r="D4" s="34" t="s">
        <v>5</v>
      </c>
      <c r="E4" s="34" t="s">
        <v>6</v>
      </c>
      <c r="F4" s="33" t="s">
        <v>7</v>
      </c>
      <c r="G4" s="33" t="s">
        <v>8</v>
      </c>
      <c r="H4" s="35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6" t="s">
        <v>16</v>
      </c>
      <c r="P4" s="33" t="s">
        <v>17</v>
      </c>
      <c r="Q4" s="36" t="s">
        <v>18</v>
      </c>
      <c r="R4" s="36" t="s">
        <v>19</v>
      </c>
    </row>
    <row r="5" spans="1:18" ht="41.25" customHeight="1">
      <c r="A5" s="9" t="s">
        <v>158</v>
      </c>
      <c r="B5" s="7">
        <v>36</v>
      </c>
      <c r="C5" s="7" t="s">
        <v>112</v>
      </c>
      <c r="D5" s="7" t="s">
        <v>21</v>
      </c>
      <c r="E5" s="8">
        <v>9</v>
      </c>
      <c r="F5" s="8"/>
      <c r="G5" s="8">
        <v>9</v>
      </c>
      <c r="H5" s="14">
        <v>4</v>
      </c>
      <c r="I5" s="8"/>
      <c r="J5" s="8">
        <v>1</v>
      </c>
      <c r="K5" s="7">
        <v>2</v>
      </c>
      <c r="L5" s="8"/>
      <c r="M5" s="7"/>
      <c r="N5" s="8">
        <v>1</v>
      </c>
      <c r="O5" s="8"/>
      <c r="P5" s="8"/>
      <c r="Q5" s="8"/>
      <c r="R5" s="8"/>
    </row>
    <row r="6" spans="1:18" ht="41.25" customHeight="1">
      <c r="A6" s="9" t="s">
        <v>216</v>
      </c>
      <c r="B6" s="7">
        <v>12</v>
      </c>
      <c r="C6" s="7" t="s">
        <v>112</v>
      </c>
      <c r="D6" s="7" t="s">
        <v>21</v>
      </c>
      <c r="E6" s="8">
        <v>3</v>
      </c>
      <c r="F6" s="8"/>
      <c r="G6" s="8">
        <v>3</v>
      </c>
      <c r="H6" s="14">
        <v>1</v>
      </c>
      <c r="I6" s="8"/>
      <c r="J6" s="8"/>
      <c r="K6" s="7"/>
      <c r="L6" s="8"/>
      <c r="M6" s="7"/>
      <c r="N6" s="8"/>
      <c r="O6" s="8"/>
      <c r="P6" s="14"/>
      <c r="Q6" s="8"/>
      <c r="R6" s="8"/>
    </row>
    <row r="7" spans="1:18" ht="41.25" customHeight="1">
      <c r="A7" s="9" t="s">
        <v>217</v>
      </c>
      <c r="B7" s="7">
        <v>12</v>
      </c>
      <c r="C7" s="7" t="s">
        <v>112</v>
      </c>
      <c r="D7" s="7" t="s">
        <v>21</v>
      </c>
      <c r="E7" s="8">
        <v>3</v>
      </c>
      <c r="F7" s="8"/>
      <c r="G7" s="8">
        <v>3</v>
      </c>
      <c r="H7" s="14">
        <v>1</v>
      </c>
      <c r="I7" s="8"/>
      <c r="J7" s="8"/>
      <c r="K7" s="7"/>
      <c r="L7" s="8"/>
      <c r="M7" s="7"/>
      <c r="N7" s="8"/>
      <c r="O7" s="8"/>
      <c r="P7" s="14"/>
      <c r="Q7" s="8"/>
      <c r="R7" s="8"/>
    </row>
    <row r="8" spans="1:18" ht="41.25" customHeight="1">
      <c r="A8" s="9" t="s">
        <v>106</v>
      </c>
      <c r="B8" s="7">
        <v>5</v>
      </c>
      <c r="C8" s="7" t="s">
        <v>112</v>
      </c>
      <c r="D8" s="7" t="s">
        <v>21</v>
      </c>
      <c r="E8" s="8">
        <v>3</v>
      </c>
      <c r="F8" s="8"/>
      <c r="G8" s="8" t="s">
        <v>230</v>
      </c>
      <c r="H8" s="14">
        <v>1</v>
      </c>
      <c r="I8" s="8">
        <v>1</v>
      </c>
      <c r="J8" s="8"/>
      <c r="K8" s="7"/>
      <c r="L8" s="8"/>
      <c r="M8" s="7"/>
      <c r="N8" s="8"/>
      <c r="O8" s="8"/>
      <c r="P8" s="8"/>
      <c r="Q8" s="8"/>
      <c r="R8" s="8"/>
    </row>
    <row r="9" spans="1:18" ht="41.25" customHeight="1">
      <c r="A9" s="9" t="s">
        <v>218</v>
      </c>
      <c r="B9" s="7">
        <v>13</v>
      </c>
      <c r="C9" s="7" t="s">
        <v>149</v>
      </c>
      <c r="D9" s="7" t="s">
        <v>21</v>
      </c>
      <c r="E9" s="8">
        <v>4</v>
      </c>
      <c r="F9" s="8"/>
      <c r="G9" s="8">
        <v>3</v>
      </c>
      <c r="H9" s="14"/>
      <c r="I9" s="8">
        <v>2</v>
      </c>
      <c r="J9" s="8">
        <v>1</v>
      </c>
      <c r="K9" s="7"/>
      <c r="L9" s="8">
        <v>1</v>
      </c>
      <c r="M9" s="7">
        <v>1</v>
      </c>
      <c r="N9" s="8"/>
      <c r="O9" s="8"/>
      <c r="P9" s="8"/>
      <c r="Q9" s="8"/>
      <c r="R9" s="8"/>
    </row>
    <row r="10" spans="1:18" ht="41.25" customHeight="1">
      <c r="A10" s="9" t="s">
        <v>178</v>
      </c>
      <c r="B10" s="7">
        <v>4</v>
      </c>
      <c r="C10" s="7" t="s">
        <v>112</v>
      </c>
      <c r="D10" s="7" t="s">
        <v>21</v>
      </c>
      <c r="E10" s="8">
        <v>1</v>
      </c>
      <c r="F10" s="8"/>
      <c r="G10" s="8">
        <v>1</v>
      </c>
      <c r="H10" s="14"/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ht="41.25" customHeight="1">
      <c r="A11" s="9" t="s">
        <v>79</v>
      </c>
      <c r="B11" s="7">
        <v>4</v>
      </c>
      <c r="C11" s="7" t="s">
        <v>112</v>
      </c>
      <c r="D11" s="7" t="s">
        <v>21</v>
      </c>
      <c r="E11" s="8">
        <v>1</v>
      </c>
      <c r="F11" s="8"/>
      <c r="G11" s="8">
        <v>1</v>
      </c>
      <c r="H11" s="14"/>
      <c r="I11" s="8"/>
      <c r="J11" s="8"/>
      <c r="K11" s="7"/>
      <c r="L11" s="8"/>
      <c r="M11" s="7"/>
      <c r="N11" s="8"/>
      <c r="O11" s="8"/>
      <c r="P11" s="8"/>
      <c r="Q11" s="8"/>
      <c r="R11" s="8"/>
    </row>
    <row r="12" spans="1:18" s="40" customFormat="1" ht="41.25" customHeight="1">
      <c r="A12" s="9" t="s">
        <v>80</v>
      </c>
      <c r="B12" s="7">
        <v>4</v>
      </c>
      <c r="C12" s="7" t="s">
        <v>112</v>
      </c>
      <c r="D12" s="7" t="s">
        <v>21</v>
      </c>
      <c r="E12" s="8">
        <v>1</v>
      </c>
      <c r="F12" s="8"/>
      <c r="G12" s="8">
        <v>1</v>
      </c>
      <c r="H12" s="14"/>
      <c r="I12" s="8"/>
      <c r="J12" s="8"/>
      <c r="K12" s="7"/>
      <c r="L12" s="14"/>
      <c r="M12" s="7"/>
      <c r="N12" s="8"/>
      <c r="O12" s="14"/>
      <c r="P12" s="14"/>
      <c r="Q12" s="14"/>
      <c r="R12" s="14"/>
    </row>
    <row r="13" spans="1:18" ht="41.25" customHeight="1">
      <c r="A13" s="10" t="s">
        <v>219</v>
      </c>
      <c r="B13" s="7">
        <v>4</v>
      </c>
      <c r="C13" s="7" t="s">
        <v>112</v>
      </c>
      <c r="D13" s="7" t="s">
        <v>21</v>
      </c>
      <c r="E13" s="8">
        <v>1</v>
      </c>
      <c r="F13" s="8"/>
      <c r="G13" s="8">
        <v>1</v>
      </c>
      <c r="H13" s="14"/>
      <c r="I13" s="8"/>
      <c r="J13" s="8"/>
      <c r="K13" s="7"/>
      <c r="L13" s="8"/>
      <c r="M13" s="7"/>
      <c r="N13" s="8"/>
      <c r="O13" s="8"/>
      <c r="P13" s="8"/>
      <c r="Q13" s="8"/>
      <c r="R13" s="8"/>
    </row>
    <row r="14" spans="1:18" ht="41.25" customHeight="1">
      <c r="A14" s="9" t="s">
        <v>220</v>
      </c>
      <c r="B14" s="7">
        <v>4</v>
      </c>
      <c r="C14" s="7" t="s">
        <v>112</v>
      </c>
      <c r="D14" s="7" t="s">
        <v>21</v>
      </c>
      <c r="E14" s="8">
        <v>1</v>
      </c>
      <c r="F14" s="8"/>
      <c r="G14" s="8">
        <v>1</v>
      </c>
      <c r="H14" s="14"/>
      <c r="I14" s="8"/>
      <c r="J14" s="8"/>
      <c r="K14" s="7"/>
      <c r="L14" s="8"/>
      <c r="M14" s="7"/>
      <c r="N14" s="8"/>
      <c r="O14" s="8"/>
      <c r="P14" s="8"/>
      <c r="Q14" s="8"/>
      <c r="R14" s="8"/>
    </row>
    <row r="15" spans="1:18" s="40" customFormat="1" ht="41.25" customHeight="1">
      <c r="A15" s="9" t="s">
        <v>159</v>
      </c>
      <c r="B15" s="7">
        <v>4</v>
      </c>
      <c r="C15" s="7" t="s">
        <v>112</v>
      </c>
      <c r="D15" s="7" t="s">
        <v>21</v>
      </c>
      <c r="E15" s="8">
        <v>1</v>
      </c>
      <c r="F15" s="8"/>
      <c r="G15" s="8">
        <v>1</v>
      </c>
      <c r="H15" s="14"/>
      <c r="I15" s="8"/>
      <c r="J15" s="8"/>
      <c r="K15" s="7"/>
      <c r="L15" s="14"/>
      <c r="M15" s="7"/>
      <c r="N15" s="8"/>
      <c r="O15" s="14"/>
      <c r="P15" s="14"/>
      <c r="Q15" s="14"/>
      <c r="R15" s="14"/>
    </row>
    <row r="16" spans="1:18" ht="41.25" customHeight="1">
      <c r="A16" s="9" t="s">
        <v>160</v>
      </c>
      <c r="B16" s="7">
        <v>4</v>
      </c>
      <c r="C16" s="7" t="s">
        <v>112</v>
      </c>
      <c r="D16" s="7" t="s">
        <v>21</v>
      </c>
      <c r="E16" s="8">
        <v>1</v>
      </c>
      <c r="F16" s="8"/>
      <c r="G16" s="8">
        <v>1</v>
      </c>
      <c r="H16" s="14">
        <v>1</v>
      </c>
      <c r="I16" s="8"/>
      <c r="J16" s="8"/>
      <c r="K16" s="7"/>
      <c r="L16" s="8"/>
      <c r="M16" s="7"/>
      <c r="N16" s="8"/>
      <c r="O16" s="8"/>
      <c r="P16" s="8"/>
      <c r="Q16" s="8"/>
      <c r="R16" s="8"/>
    </row>
    <row r="17" spans="1:18" ht="41.25" customHeight="1">
      <c r="A17" s="9" t="s">
        <v>94</v>
      </c>
      <c r="B17" s="7">
        <v>20</v>
      </c>
      <c r="C17" s="7" t="s">
        <v>149</v>
      </c>
      <c r="D17" s="7" t="s">
        <v>21</v>
      </c>
      <c r="E17" s="8">
        <v>5</v>
      </c>
      <c r="F17" s="8"/>
      <c r="G17" s="8">
        <v>5</v>
      </c>
      <c r="H17" s="14"/>
      <c r="I17" s="8"/>
      <c r="J17" s="8"/>
      <c r="K17" s="7"/>
      <c r="L17" s="8"/>
      <c r="M17" s="7"/>
      <c r="N17" s="8"/>
      <c r="O17" s="8"/>
      <c r="P17" s="8"/>
      <c r="Q17" s="8"/>
      <c r="R17" s="8"/>
    </row>
    <row r="18" spans="1:18" ht="41.25" customHeight="1">
      <c r="A18" s="9" t="s">
        <v>200</v>
      </c>
      <c r="B18" s="7">
        <v>12</v>
      </c>
      <c r="C18" s="7" t="s">
        <v>112</v>
      </c>
      <c r="D18" s="7" t="s">
        <v>21</v>
      </c>
      <c r="E18" s="8">
        <v>3</v>
      </c>
      <c r="F18" s="8"/>
      <c r="G18" s="8">
        <v>3</v>
      </c>
      <c r="H18" s="14"/>
      <c r="I18" s="8"/>
      <c r="J18" s="8"/>
      <c r="K18" s="7"/>
      <c r="L18" s="8"/>
      <c r="M18" s="7"/>
      <c r="N18" s="8"/>
      <c r="O18" s="8"/>
      <c r="P18" s="8"/>
      <c r="Q18" s="8"/>
      <c r="R18" s="8"/>
    </row>
    <row r="19" spans="1:18" ht="41.25" customHeight="1">
      <c r="A19" s="6" t="s">
        <v>97</v>
      </c>
      <c r="B19" s="7">
        <v>16</v>
      </c>
      <c r="C19" s="7" t="s">
        <v>149</v>
      </c>
      <c r="D19" s="7" t="s">
        <v>21</v>
      </c>
      <c r="E19" s="8">
        <v>4</v>
      </c>
      <c r="F19" s="8"/>
      <c r="G19" s="8">
        <v>4</v>
      </c>
      <c r="H19" s="14"/>
      <c r="I19" s="8"/>
      <c r="J19" s="8">
        <v>2</v>
      </c>
      <c r="K19" s="7"/>
      <c r="L19" s="8"/>
      <c r="M19" s="7"/>
      <c r="N19" s="8"/>
      <c r="O19" s="8"/>
      <c r="P19" s="8"/>
      <c r="Q19" s="8"/>
      <c r="R19" s="8"/>
    </row>
    <row r="20" spans="1:18" ht="41.25" customHeight="1">
      <c r="A20" s="6" t="s">
        <v>190</v>
      </c>
      <c r="B20" s="7">
        <v>12</v>
      </c>
      <c r="C20" s="7" t="s">
        <v>112</v>
      </c>
      <c r="D20" s="7" t="s">
        <v>21</v>
      </c>
      <c r="E20" s="8">
        <v>3</v>
      </c>
      <c r="F20" s="8"/>
      <c r="G20" s="8">
        <v>3</v>
      </c>
      <c r="H20" s="14"/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1.25" customHeight="1">
      <c r="A21" s="6" t="s">
        <v>111</v>
      </c>
      <c r="B21" s="7">
        <v>8</v>
      </c>
      <c r="C21" s="7" t="s">
        <v>112</v>
      </c>
      <c r="D21" s="7" t="s">
        <v>21</v>
      </c>
      <c r="E21" s="8">
        <v>2</v>
      </c>
      <c r="F21" s="8"/>
      <c r="G21" s="8">
        <v>2</v>
      </c>
      <c r="H21" s="14"/>
      <c r="I21" s="8"/>
      <c r="J21" s="8"/>
      <c r="K21" s="7"/>
      <c r="L21" s="8"/>
      <c r="M21" s="7"/>
      <c r="N21" s="8"/>
      <c r="O21" s="8"/>
      <c r="P21" s="8"/>
      <c r="Q21" s="8"/>
      <c r="R21" s="8"/>
    </row>
    <row r="22" spans="1:18" ht="41.25" customHeight="1">
      <c r="A22" s="9" t="s">
        <v>95</v>
      </c>
      <c r="B22" s="7">
        <v>8</v>
      </c>
      <c r="C22" s="7" t="s">
        <v>112</v>
      </c>
      <c r="D22" s="7" t="s">
        <v>21</v>
      </c>
      <c r="E22" s="8">
        <v>2</v>
      </c>
      <c r="F22" s="8"/>
      <c r="G22" s="8">
        <v>2</v>
      </c>
      <c r="H22" s="14"/>
      <c r="I22" s="8"/>
      <c r="J22" s="8"/>
      <c r="K22" s="7"/>
      <c r="L22" s="8"/>
      <c r="M22" s="7"/>
      <c r="N22" s="8"/>
      <c r="O22" s="8"/>
      <c r="P22" s="8"/>
      <c r="Q22" s="8"/>
      <c r="R22" s="8"/>
    </row>
    <row r="23" spans="1:18" ht="41.25" customHeight="1">
      <c r="A23" s="9" t="s">
        <v>221</v>
      </c>
      <c r="B23" s="7">
        <v>274</v>
      </c>
      <c r="C23" s="7" t="s">
        <v>112</v>
      </c>
      <c r="D23" s="7" t="s">
        <v>21</v>
      </c>
      <c r="E23" s="8">
        <v>18</v>
      </c>
      <c r="F23" s="8"/>
      <c r="G23" s="8">
        <v>18</v>
      </c>
      <c r="H23" s="14">
        <v>4</v>
      </c>
      <c r="I23" s="8">
        <v>1</v>
      </c>
      <c r="J23" s="8">
        <v>1</v>
      </c>
      <c r="K23" s="7"/>
      <c r="L23" s="8">
        <v>1</v>
      </c>
      <c r="M23" s="7">
        <v>3</v>
      </c>
      <c r="N23" s="8"/>
      <c r="O23" s="8"/>
      <c r="P23" s="8"/>
      <c r="Q23" s="8">
        <v>1</v>
      </c>
      <c r="R23" s="8"/>
    </row>
    <row r="24" spans="1:18" ht="41.25" customHeight="1">
      <c r="A24" s="9" t="s">
        <v>98</v>
      </c>
      <c r="B24" s="7">
        <v>16</v>
      </c>
      <c r="C24" s="46" t="s">
        <v>149</v>
      </c>
      <c r="D24" s="7" t="s">
        <v>21</v>
      </c>
      <c r="E24" s="8">
        <v>4</v>
      </c>
      <c r="F24" s="8"/>
      <c r="G24" s="8">
        <v>4</v>
      </c>
      <c r="H24" s="14"/>
      <c r="I24" s="8">
        <v>1</v>
      </c>
      <c r="J24" s="8"/>
      <c r="K24" s="7"/>
      <c r="L24" s="8">
        <v>1</v>
      </c>
      <c r="M24" s="7">
        <v>4</v>
      </c>
      <c r="N24" s="8"/>
      <c r="O24" s="8"/>
      <c r="P24" s="8"/>
      <c r="Q24" s="8"/>
      <c r="R24" s="8"/>
    </row>
    <row r="25" spans="1:18" ht="41.25" customHeight="1">
      <c r="A25" s="9" t="s">
        <v>91</v>
      </c>
      <c r="B25" s="7">
        <v>8</v>
      </c>
      <c r="C25" s="7" t="s">
        <v>149</v>
      </c>
      <c r="D25" s="7" t="s">
        <v>21</v>
      </c>
      <c r="E25" s="8">
        <v>2</v>
      </c>
      <c r="F25" s="8"/>
      <c r="G25" s="8">
        <v>2</v>
      </c>
      <c r="H25" s="14"/>
      <c r="I25" s="8"/>
      <c r="J25" s="8"/>
      <c r="K25" s="7"/>
      <c r="L25" s="8"/>
      <c r="M25" s="7"/>
      <c r="N25" s="8"/>
      <c r="O25" s="8"/>
      <c r="P25" s="8"/>
      <c r="Q25" s="8"/>
      <c r="R25" s="8"/>
    </row>
    <row r="26" spans="1:18" ht="41.25" customHeight="1">
      <c r="A26" s="9" t="s">
        <v>186</v>
      </c>
      <c r="B26" s="7">
        <v>11</v>
      </c>
      <c r="C26" s="7" t="s">
        <v>112</v>
      </c>
      <c r="D26" s="7" t="s">
        <v>21</v>
      </c>
      <c r="E26" s="8">
        <v>3</v>
      </c>
      <c r="F26" s="8"/>
      <c r="G26" s="8">
        <v>3</v>
      </c>
      <c r="H26" s="14">
        <v>2</v>
      </c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41.25" customHeight="1">
      <c r="A27" s="9" t="s">
        <v>156</v>
      </c>
      <c r="B27" s="7">
        <v>11</v>
      </c>
      <c r="C27" s="7" t="s">
        <v>112</v>
      </c>
      <c r="D27" s="7" t="s">
        <v>21</v>
      </c>
      <c r="E27" s="8">
        <v>3</v>
      </c>
      <c r="F27" s="8"/>
      <c r="G27" s="8">
        <v>3</v>
      </c>
      <c r="H27" s="14"/>
      <c r="I27" s="8"/>
      <c r="J27" s="8"/>
      <c r="K27" s="7"/>
      <c r="L27" s="8"/>
      <c r="M27" s="7"/>
      <c r="N27" s="8"/>
      <c r="O27" s="8"/>
      <c r="P27" s="8"/>
      <c r="Q27" s="8"/>
      <c r="R27" s="8"/>
    </row>
    <row r="28" spans="1:18" ht="41.25" customHeight="1">
      <c r="A28" s="9" t="s">
        <v>222</v>
      </c>
      <c r="B28" s="7">
        <v>3</v>
      </c>
      <c r="C28" s="7" t="s">
        <v>112</v>
      </c>
      <c r="D28" s="7" t="s">
        <v>21</v>
      </c>
      <c r="E28" s="8">
        <v>1</v>
      </c>
      <c r="F28" s="8"/>
      <c r="G28" s="8">
        <v>1</v>
      </c>
      <c r="H28" s="14"/>
      <c r="I28" s="8"/>
      <c r="J28" s="8"/>
      <c r="K28" s="7"/>
      <c r="L28" s="8"/>
      <c r="M28" s="7"/>
      <c r="N28" s="8"/>
      <c r="O28" s="8"/>
      <c r="P28" s="8"/>
      <c r="Q28" s="8"/>
      <c r="R28" s="8"/>
    </row>
    <row r="29" spans="1:18" ht="41.25" customHeight="1">
      <c r="A29" s="9" t="s">
        <v>223</v>
      </c>
      <c r="B29" s="7">
        <v>3</v>
      </c>
      <c r="C29" s="7" t="s">
        <v>149</v>
      </c>
      <c r="D29" s="7" t="s">
        <v>21</v>
      </c>
      <c r="E29" s="8">
        <v>1</v>
      </c>
      <c r="F29" s="8"/>
      <c r="G29" s="8">
        <v>1</v>
      </c>
      <c r="H29" s="14"/>
      <c r="I29" s="8"/>
      <c r="J29" s="8"/>
      <c r="K29" s="7"/>
      <c r="L29" s="8"/>
      <c r="M29" s="7"/>
      <c r="N29" s="8"/>
      <c r="O29" s="8"/>
      <c r="P29" s="8"/>
      <c r="Q29" s="8"/>
      <c r="R29" s="8"/>
    </row>
    <row r="30" spans="1:18" ht="41.25" customHeight="1">
      <c r="A30" s="9" t="s">
        <v>212</v>
      </c>
      <c r="B30" s="7">
        <v>9</v>
      </c>
      <c r="C30" s="46" t="s">
        <v>112</v>
      </c>
      <c r="D30" s="7" t="s">
        <v>21</v>
      </c>
      <c r="E30" s="8">
        <v>3</v>
      </c>
      <c r="F30" s="8"/>
      <c r="G30" s="8">
        <v>3</v>
      </c>
      <c r="H30" s="14">
        <v>1</v>
      </c>
      <c r="I30" s="8">
        <v>1</v>
      </c>
      <c r="J30" s="8"/>
      <c r="K30" s="7"/>
      <c r="L30" s="8"/>
      <c r="M30" s="7"/>
      <c r="N30" s="8"/>
      <c r="O30" s="8"/>
      <c r="P30" s="8"/>
      <c r="Q30" s="8"/>
      <c r="R30" s="8"/>
    </row>
    <row r="31" spans="1:18" ht="41.25" customHeight="1">
      <c r="A31" s="9" t="s">
        <v>104</v>
      </c>
      <c r="B31" s="7">
        <v>6</v>
      </c>
      <c r="C31" s="7" t="s">
        <v>112</v>
      </c>
      <c r="D31" s="7" t="s">
        <v>21</v>
      </c>
      <c r="E31" s="8">
        <v>2</v>
      </c>
      <c r="F31" s="8"/>
      <c r="G31" s="8">
        <v>2</v>
      </c>
      <c r="H31" s="14">
        <v>1</v>
      </c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41.25" customHeight="1">
      <c r="A32" s="9" t="s">
        <v>224</v>
      </c>
      <c r="B32" s="7">
        <v>6</v>
      </c>
      <c r="C32" s="7" t="s">
        <v>112</v>
      </c>
      <c r="D32" s="7" t="s">
        <v>21</v>
      </c>
      <c r="E32" s="8">
        <v>2</v>
      </c>
      <c r="F32" s="8"/>
      <c r="G32" s="8">
        <v>2</v>
      </c>
      <c r="H32" s="14"/>
      <c r="I32" s="8"/>
      <c r="J32" s="8"/>
      <c r="K32" s="7"/>
      <c r="L32" s="8"/>
      <c r="M32" s="7"/>
      <c r="N32" s="8"/>
      <c r="O32" s="8"/>
      <c r="P32" s="8"/>
      <c r="Q32" s="8"/>
      <c r="R32" s="8"/>
    </row>
    <row r="33" spans="1:18" ht="41.25" customHeight="1">
      <c r="A33" s="9" t="s">
        <v>82</v>
      </c>
      <c r="B33" s="7">
        <v>26</v>
      </c>
      <c r="C33" s="46" t="s">
        <v>152</v>
      </c>
      <c r="D33" s="7" t="s">
        <v>21</v>
      </c>
      <c r="E33" s="8">
        <v>8</v>
      </c>
      <c r="F33" s="8"/>
      <c r="G33" s="8">
        <v>8</v>
      </c>
      <c r="H33" s="14">
        <v>4</v>
      </c>
      <c r="I33" s="8">
        <v>1</v>
      </c>
      <c r="J33" s="8"/>
      <c r="K33" s="7"/>
      <c r="L33" s="8"/>
      <c r="M33" s="7">
        <v>1</v>
      </c>
      <c r="N33" s="8"/>
      <c r="O33" s="8"/>
      <c r="P33" s="8"/>
      <c r="Q33" s="8"/>
      <c r="R33" s="8"/>
    </row>
    <row r="34" spans="1:18" ht="41.25" customHeight="1">
      <c r="A34" s="9" t="s">
        <v>209</v>
      </c>
      <c r="B34" s="7">
        <v>3</v>
      </c>
      <c r="C34" s="7" t="s">
        <v>112</v>
      </c>
      <c r="D34" s="7" t="s">
        <v>21</v>
      </c>
      <c r="E34" s="8">
        <v>1</v>
      </c>
      <c r="F34" s="8"/>
      <c r="G34" s="8">
        <v>1</v>
      </c>
      <c r="H34" s="14"/>
      <c r="I34" s="8"/>
      <c r="J34" s="8"/>
      <c r="K34" s="7"/>
      <c r="L34" s="8"/>
      <c r="M34" s="7"/>
      <c r="N34" s="8"/>
      <c r="O34" s="8"/>
      <c r="P34" s="8"/>
      <c r="Q34" s="8"/>
      <c r="R34" s="8"/>
    </row>
    <row r="35" spans="1:18" ht="41.25" customHeight="1">
      <c r="A35" s="9" t="s">
        <v>109</v>
      </c>
      <c r="B35" s="7">
        <v>6</v>
      </c>
      <c r="C35" s="7" t="s">
        <v>149</v>
      </c>
      <c r="D35" s="7" t="s">
        <v>21</v>
      </c>
      <c r="E35" s="8">
        <v>2</v>
      </c>
      <c r="F35" s="8"/>
      <c r="G35" s="8">
        <v>2</v>
      </c>
      <c r="H35" s="14">
        <v>1</v>
      </c>
      <c r="I35" s="8"/>
      <c r="J35" s="8"/>
      <c r="K35" s="7"/>
      <c r="L35" s="8"/>
      <c r="M35" s="7">
        <v>1</v>
      </c>
      <c r="N35" s="8"/>
      <c r="O35" s="8"/>
      <c r="P35" s="8"/>
      <c r="Q35" s="8"/>
      <c r="R35" s="8"/>
    </row>
    <row r="36" spans="1:18" ht="41.25" customHeight="1">
      <c r="A36" s="9" t="s">
        <v>105</v>
      </c>
      <c r="B36" s="7">
        <v>9</v>
      </c>
      <c r="C36" s="7" t="s">
        <v>112</v>
      </c>
      <c r="D36" s="7" t="s">
        <v>21</v>
      </c>
      <c r="E36" s="8">
        <v>3</v>
      </c>
      <c r="F36" s="8"/>
      <c r="G36" s="8">
        <v>3</v>
      </c>
      <c r="H36" s="14">
        <v>1</v>
      </c>
      <c r="I36" s="8"/>
      <c r="J36" s="8"/>
      <c r="K36" s="7"/>
      <c r="L36" s="8"/>
      <c r="M36" s="7"/>
      <c r="N36" s="8"/>
      <c r="O36" s="8"/>
      <c r="P36" s="8"/>
      <c r="Q36" s="8"/>
      <c r="R36" s="8"/>
    </row>
    <row r="37" spans="1:18" ht="41.25" customHeight="1">
      <c r="A37" s="9" t="s">
        <v>176</v>
      </c>
      <c r="B37" s="7">
        <v>12</v>
      </c>
      <c r="C37" s="7" t="s">
        <v>112</v>
      </c>
      <c r="D37" s="7" t="s">
        <v>21</v>
      </c>
      <c r="E37" s="8">
        <v>4</v>
      </c>
      <c r="F37" s="8"/>
      <c r="G37" s="8">
        <v>4</v>
      </c>
      <c r="H37" s="14">
        <v>1</v>
      </c>
      <c r="I37" s="8"/>
      <c r="J37" s="8"/>
      <c r="K37" s="7"/>
      <c r="L37" s="8"/>
      <c r="M37" s="7"/>
      <c r="N37" s="8"/>
      <c r="O37" s="8"/>
      <c r="P37" s="8"/>
      <c r="Q37" s="8"/>
      <c r="R37" s="8"/>
    </row>
    <row r="38" spans="1:18" ht="41.25" customHeight="1">
      <c r="A38" s="9" t="s">
        <v>177</v>
      </c>
      <c r="B38" s="7">
        <v>6</v>
      </c>
      <c r="C38" s="7" t="s">
        <v>112</v>
      </c>
      <c r="D38" s="7" t="s">
        <v>21</v>
      </c>
      <c r="E38" s="8">
        <v>2</v>
      </c>
      <c r="F38" s="8"/>
      <c r="G38" s="8">
        <v>2</v>
      </c>
      <c r="H38" s="14"/>
      <c r="I38" s="8"/>
      <c r="J38" s="8"/>
      <c r="K38" s="7"/>
      <c r="L38" s="8"/>
      <c r="M38" s="7"/>
      <c r="N38" s="8"/>
      <c r="O38" s="8"/>
      <c r="P38" s="8"/>
      <c r="Q38" s="8"/>
      <c r="R38" s="8"/>
    </row>
    <row r="39" spans="1:18" ht="41.25" customHeight="1">
      <c r="A39" s="9" t="s">
        <v>225</v>
      </c>
      <c r="B39" s="7">
        <v>3</v>
      </c>
      <c r="C39" s="7" t="s">
        <v>112</v>
      </c>
      <c r="D39" s="7" t="s">
        <v>21</v>
      </c>
      <c r="E39" s="8">
        <v>1</v>
      </c>
      <c r="F39" s="8"/>
      <c r="G39" s="8">
        <v>1</v>
      </c>
      <c r="H39" s="14"/>
      <c r="I39" s="8"/>
      <c r="J39" s="8"/>
      <c r="K39" s="7"/>
      <c r="L39" s="8"/>
      <c r="M39" s="7"/>
      <c r="N39" s="8"/>
      <c r="O39" s="8"/>
      <c r="P39" s="8"/>
      <c r="Q39" s="8"/>
      <c r="R39" s="8"/>
    </row>
    <row r="40" spans="1:18" ht="41.25" customHeight="1">
      <c r="A40" s="9" t="s">
        <v>222</v>
      </c>
      <c r="B40" s="7">
        <v>3</v>
      </c>
      <c r="C40" s="7" t="s">
        <v>149</v>
      </c>
      <c r="D40" s="7" t="s">
        <v>21</v>
      </c>
      <c r="E40" s="8">
        <v>1</v>
      </c>
      <c r="F40" s="8"/>
      <c r="G40" s="8">
        <v>1</v>
      </c>
      <c r="H40" s="14"/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41.25" customHeight="1">
      <c r="A41" s="9" t="s">
        <v>223</v>
      </c>
      <c r="B41" s="7">
        <v>3</v>
      </c>
      <c r="C41" s="7" t="s">
        <v>112</v>
      </c>
      <c r="D41" s="7" t="s">
        <v>21</v>
      </c>
      <c r="E41" s="8">
        <v>1</v>
      </c>
      <c r="F41" s="8"/>
      <c r="G41" s="8">
        <v>1</v>
      </c>
      <c r="H41" s="14"/>
      <c r="I41" s="8"/>
      <c r="J41" s="8"/>
      <c r="K41" s="7"/>
      <c r="L41" s="8"/>
      <c r="M41" s="7"/>
      <c r="N41" s="8"/>
      <c r="O41" s="8"/>
      <c r="P41" s="8"/>
      <c r="Q41" s="8"/>
      <c r="R41" s="8"/>
    </row>
    <row r="42" spans="1:18" ht="41.25" customHeight="1">
      <c r="A42" s="9" t="s">
        <v>110</v>
      </c>
      <c r="B42" s="7">
        <v>9</v>
      </c>
      <c r="C42" s="7" t="s">
        <v>112</v>
      </c>
      <c r="D42" s="7" t="s">
        <v>21</v>
      </c>
      <c r="E42" s="8">
        <v>3</v>
      </c>
      <c r="F42" s="8"/>
      <c r="G42" s="8">
        <v>3</v>
      </c>
      <c r="H42" s="14">
        <v>1</v>
      </c>
      <c r="I42" s="8"/>
      <c r="J42" s="8"/>
      <c r="K42" s="7"/>
      <c r="L42" s="8"/>
      <c r="M42" s="7"/>
      <c r="N42" s="8"/>
      <c r="O42" s="8"/>
      <c r="P42" s="8"/>
      <c r="Q42" s="8"/>
      <c r="R42" s="8"/>
    </row>
    <row r="43" spans="1:18" ht="41.25" customHeight="1">
      <c r="A43" s="9" t="s">
        <v>103</v>
      </c>
      <c r="B43" s="7">
        <v>3</v>
      </c>
      <c r="C43" s="7" t="s">
        <v>112</v>
      </c>
      <c r="D43" s="7" t="s">
        <v>21</v>
      </c>
      <c r="E43" s="47">
        <v>1</v>
      </c>
      <c r="F43" s="8"/>
      <c r="G43" s="8">
        <v>1</v>
      </c>
      <c r="H43" s="14"/>
      <c r="I43" s="8"/>
      <c r="J43" s="8"/>
      <c r="K43" s="7"/>
      <c r="L43" s="8"/>
      <c r="M43" s="7"/>
      <c r="N43" s="8"/>
      <c r="O43" s="8"/>
      <c r="P43" s="8"/>
      <c r="Q43" s="8"/>
      <c r="R43" s="8"/>
    </row>
    <row r="44" spans="1:18" ht="41.25" customHeight="1">
      <c r="A44" s="9" t="s">
        <v>192</v>
      </c>
      <c r="B44" s="7">
        <v>7</v>
      </c>
      <c r="C44" s="7" t="s">
        <v>112</v>
      </c>
      <c r="D44" s="7" t="s">
        <v>21</v>
      </c>
      <c r="E44" s="8">
        <v>2</v>
      </c>
      <c r="F44" s="8"/>
      <c r="G44" s="8">
        <v>1</v>
      </c>
      <c r="H44" s="14"/>
      <c r="I44" s="8"/>
      <c r="J44" s="8"/>
      <c r="K44" s="7"/>
      <c r="L44" s="8"/>
      <c r="M44" s="7"/>
      <c r="N44" s="8"/>
      <c r="O44" s="8"/>
      <c r="P44" s="8"/>
      <c r="Q44" s="8"/>
      <c r="R44" s="8"/>
    </row>
    <row r="45" spans="1:18" ht="41.25" customHeight="1">
      <c r="A45" s="9" t="s">
        <v>173</v>
      </c>
      <c r="B45" s="7">
        <v>7</v>
      </c>
      <c r="C45" s="7" t="s">
        <v>112</v>
      </c>
      <c r="D45" s="7" t="s">
        <v>21</v>
      </c>
      <c r="E45" s="8">
        <v>2</v>
      </c>
      <c r="F45" s="8"/>
      <c r="G45" s="8">
        <v>2</v>
      </c>
      <c r="H45" s="14"/>
      <c r="I45" s="8"/>
      <c r="J45" s="8"/>
      <c r="K45" s="7"/>
      <c r="L45" s="8"/>
      <c r="M45" s="7"/>
      <c r="N45" s="8"/>
      <c r="O45" s="8"/>
      <c r="P45" s="8"/>
      <c r="Q45" s="8"/>
      <c r="R45" s="8"/>
    </row>
    <row r="46" spans="1:18" ht="41.25" customHeight="1">
      <c r="A46" s="9" t="s">
        <v>194</v>
      </c>
      <c r="B46" s="7">
        <v>7</v>
      </c>
      <c r="C46" s="7" t="s">
        <v>112</v>
      </c>
      <c r="D46" s="7" t="s">
        <v>21</v>
      </c>
      <c r="E46" s="8">
        <v>2</v>
      </c>
      <c r="F46" s="8"/>
      <c r="G46" s="8">
        <v>2</v>
      </c>
      <c r="H46" s="14"/>
      <c r="I46" s="8"/>
      <c r="J46" s="8"/>
      <c r="K46" s="7"/>
      <c r="L46" s="8"/>
      <c r="M46" s="7"/>
      <c r="N46" s="8"/>
      <c r="O46" s="8"/>
      <c r="P46" s="8"/>
      <c r="Q46" s="8"/>
      <c r="R46" s="8"/>
    </row>
    <row r="47" spans="1:18" ht="41.25" customHeight="1">
      <c r="A47" s="9" t="s">
        <v>188</v>
      </c>
      <c r="B47" s="7">
        <v>7</v>
      </c>
      <c r="C47" s="7" t="s">
        <v>149</v>
      </c>
      <c r="D47" s="7" t="s">
        <v>21</v>
      </c>
      <c r="E47" s="8">
        <v>2</v>
      </c>
      <c r="F47" s="8"/>
      <c r="G47" s="8">
        <v>2</v>
      </c>
      <c r="H47" s="14"/>
      <c r="I47" s="8"/>
      <c r="J47" s="8"/>
      <c r="K47" s="7"/>
      <c r="L47" s="8"/>
      <c r="M47" s="7"/>
      <c r="N47" s="8"/>
      <c r="O47" s="8"/>
      <c r="P47" s="8"/>
      <c r="Q47" s="8"/>
      <c r="R47" s="8"/>
    </row>
    <row r="48" spans="1:18" ht="41.25" customHeight="1">
      <c r="A48" s="9" t="s">
        <v>101</v>
      </c>
      <c r="B48" s="7">
        <v>14</v>
      </c>
      <c r="C48" s="7" t="s">
        <v>112</v>
      </c>
      <c r="D48" s="7" t="s">
        <v>21</v>
      </c>
      <c r="E48" s="8">
        <v>3</v>
      </c>
      <c r="F48" s="8"/>
      <c r="G48" s="8">
        <v>4</v>
      </c>
      <c r="H48" s="14"/>
      <c r="I48" s="8"/>
      <c r="J48" s="8"/>
      <c r="K48" s="7"/>
      <c r="L48" s="8"/>
      <c r="M48" s="7"/>
      <c r="N48" s="8"/>
      <c r="O48" s="8"/>
      <c r="P48" s="8"/>
      <c r="Q48" s="8"/>
      <c r="R48" s="8"/>
    </row>
    <row r="49" spans="1:18" ht="41.25" customHeight="1">
      <c r="A49" s="9" t="s">
        <v>182</v>
      </c>
      <c r="B49" s="7">
        <v>22</v>
      </c>
      <c r="C49" s="7" t="s">
        <v>149</v>
      </c>
      <c r="D49" s="7" t="s">
        <v>21</v>
      </c>
      <c r="E49" s="8">
        <v>5</v>
      </c>
      <c r="F49" s="8"/>
      <c r="G49" s="8">
        <v>6</v>
      </c>
      <c r="H49" s="14">
        <v>1</v>
      </c>
      <c r="I49" s="8"/>
      <c r="J49" s="8"/>
      <c r="K49" s="7"/>
      <c r="L49" s="8"/>
      <c r="M49" s="7"/>
      <c r="N49" s="8"/>
      <c r="O49" s="8"/>
      <c r="P49" s="8"/>
      <c r="Q49" s="8"/>
      <c r="R49" s="8"/>
    </row>
    <row r="50" spans="1:18" ht="41.25" customHeight="1">
      <c r="A50" s="9" t="s">
        <v>174</v>
      </c>
      <c r="B50" s="7">
        <v>11</v>
      </c>
      <c r="C50" s="7" t="s">
        <v>112</v>
      </c>
      <c r="D50" s="7" t="s">
        <v>21</v>
      </c>
      <c r="E50" s="8">
        <v>3</v>
      </c>
      <c r="F50" s="8"/>
      <c r="G50" s="8">
        <v>3</v>
      </c>
      <c r="H50" s="14"/>
      <c r="I50" s="8"/>
      <c r="J50" s="8"/>
      <c r="K50" s="7"/>
      <c r="L50" s="8"/>
      <c r="M50" s="7"/>
      <c r="N50" s="8"/>
      <c r="O50" s="8"/>
      <c r="P50" s="8"/>
      <c r="Q50" s="8"/>
      <c r="R50" s="8"/>
    </row>
    <row r="51" spans="1:18" ht="41.25" customHeight="1">
      <c r="A51" s="9" t="s">
        <v>210</v>
      </c>
      <c r="B51" s="7">
        <v>14</v>
      </c>
      <c r="C51" s="7" t="s">
        <v>112</v>
      </c>
      <c r="D51" s="7" t="s">
        <v>21</v>
      </c>
      <c r="E51" s="8">
        <v>4</v>
      </c>
      <c r="F51" s="8"/>
      <c r="G51" s="8">
        <v>5</v>
      </c>
      <c r="H51" s="14">
        <v>2</v>
      </c>
      <c r="I51" s="8"/>
      <c r="J51" s="8"/>
      <c r="K51" s="7"/>
      <c r="L51" s="8"/>
      <c r="M51" s="7"/>
      <c r="N51" s="8"/>
      <c r="O51" s="8"/>
      <c r="P51" s="8"/>
      <c r="Q51" s="8"/>
      <c r="R51" s="8"/>
    </row>
    <row r="52" spans="1:18" ht="41.25" customHeight="1">
      <c r="A52" s="9" t="s">
        <v>201</v>
      </c>
      <c r="B52" s="7">
        <v>11</v>
      </c>
      <c r="C52" s="7" t="s">
        <v>112</v>
      </c>
      <c r="D52" s="7" t="s">
        <v>21</v>
      </c>
      <c r="E52" s="8">
        <v>3</v>
      </c>
      <c r="F52" s="8"/>
      <c r="G52" s="8">
        <v>3</v>
      </c>
      <c r="H52" s="14">
        <v>1</v>
      </c>
      <c r="I52" s="8"/>
      <c r="J52" s="8"/>
      <c r="K52" s="7"/>
      <c r="L52" s="8"/>
      <c r="M52" s="7"/>
      <c r="N52" s="8"/>
      <c r="O52" s="8"/>
      <c r="P52" s="8"/>
      <c r="Q52" s="8"/>
      <c r="R52" s="8"/>
    </row>
    <row r="53" spans="1:18" ht="41.25" customHeight="1">
      <c r="A53" s="9" t="s">
        <v>197</v>
      </c>
      <c r="B53" s="7">
        <v>11</v>
      </c>
      <c r="C53" s="7" t="s">
        <v>149</v>
      </c>
      <c r="D53" s="7" t="s">
        <v>21</v>
      </c>
      <c r="E53" s="8">
        <v>3</v>
      </c>
      <c r="F53" s="8"/>
      <c r="G53" s="8">
        <v>3</v>
      </c>
      <c r="H53" s="14"/>
      <c r="I53" s="8"/>
      <c r="J53" s="8"/>
      <c r="K53" s="7"/>
      <c r="L53" s="8"/>
      <c r="M53" s="7"/>
      <c r="N53" s="8"/>
      <c r="O53" s="8"/>
      <c r="P53" s="8"/>
      <c r="Q53" s="8"/>
      <c r="R53" s="8"/>
    </row>
    <row r="54" spans="1:18" ht="41.25" customHeight="1">
      <c r="A54" s="9" t="s">
        <v>96</v>
      </c>
      <c r="B54" s="7">
        <v>7</v>
      </c>
      <c r="C54" s="7" t="s">
        <v>112</v>
      </c>
      <c r="D54" s="7" t="s">
        <v>21</v>
      </c>
      <c r="E54" s="8">
        <v>2</v>
      </c>
      <c r="F54" s="8"/>
      <c r="G54" s="8">
        <v>2</v>
      </c>
      <c r="H54" s="14"/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1.25" customHeight="1">
      <c r="A55" s="9" t="s">
        <v>100</v>
      </c>
      <c r="B55" s="7">
        <v>11</v>
      </c>
      <c r="C55" s="7" t="s">
        <v>112</v>
      </c>
      <c r="D55" s="7" t="s">
        <v>21</v>
      </c>
      <c r="E55" s="8">
        <v>3</v>
      </c>
      <c r="F55" s="8"/>
      <c r="G55" s="8">
        <v>3</v>
      </c>
      <c r="H55" s="14"/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1.25" customHeight="1">
      <c r="A56" s="9" t="s">
        <v>92</v>
      </c>
      <c r="B56" s="7">
        <v>4</v>
      </c>
      <c r="C56" s="7" t="s">
        <v>149</v>
      </c>
      <c r="D56" s="7" t="s">
        <v>21</v>
      </c>
      <c r="E56" s="8">
        <v>1</v>
      </c>
      <c r="F56" s="8"/>
      <c r="G56" s="8">
        <v>1</v>
      </c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1.25" customHeight="1">
      <c r="A57" s="9" t="s">
        <v>172</v>
      </c>
      <c r="B57" s="7">
        <v>13</v>
      </c>
      <c r="C57" s="7" t="s">
        <v>149</v>
      </c>
      <c r="D57" s="7" t="s">
        <v>21</v>
      </c>
      <c r="E57" s="8">
        <v>4</v>
      </c>
      <c r="F57" s="8"/>
      <c r="G57" s="8">
        <v>4</v>
      </c>
      <c r="H57" s="14">
        <v>3</v>
      </c>
      <c r="I57" s="8"/>
      <c r="J57" s="8"/>
      <c r="K57" s="7">
        <v>1</v>
      </c>
      <c r="L57" s="8"/>
      <c r="M57" s="7"/>
      <c r="N57" s="8"/>
      <c r="O57" s="8"/>
      <c r="P57" s="8"/>
      <c r="Q57" s="8"/>
      <c r="R57" s="8"/>
    </row>
    <row r="58" spans="1:18" ht="41.25" customHeight="1">
      <c r="A58" s="9" t="s">
        <v>226</v>
      </c>
      <c r="B58" s="7">
        <v>8</v>
      </c>
      <c r="C58" s="7" t="s">
        <v>149</v>
      </c>
      <c r="D58" s="7" t="s">
        <v>21</v>
      </c>
      <c r="E58" s="8">
        <v>2</v>
      </c>
      <c r="F58" s="8"/>
      <c r="G58" s="8">
        <v>2</v>
      </c>
      <c r="H58" s="14"/>
      <c r="I58" s="8"/>
      <c r="J58" s="8"/>
      <c r="K58" s="7"/>
      <c r="L58" s="8"/>
      <c r="M58" s="7"/>
      <c r="N58" s="8"/>
      <c r="O58" s="8"/>
      <c r="P58" s="8"/>
      <c r="Q58" s="8"/>
      <c r="R58" s="8"/>
    </row>
    <row r="59" spans="1:18" ht="41.25" customHeight="1">
      <c r="A59" s="9" t="s">
        <v>189</v>
      </c>
      <c r="B59" s="7">
        <v>23</v>
      </c>
      <c r="C59" s="7" t="s">
        <v>112</v>
      </c>
      <c r="D59" s="7" t="s">
        <v>21</v>
      </c>
      <c r="E59" s="8">
        <v>6</v>
      </c>
      <c r="F59" s="8"/>
      <c r="G59" s="8">
        <v>6</v>
      </c>
      <c r="H59" s="14">
        <v>2</v>
      </c>
      <c r="I59" s="8"/>
      <c r="J59" s="8"/>
      <c r="K59" s="7"/>
      <c r="L59" s="8"/>
      <c r="M59" s="7"/>
      <c r="N59" s="8"/>
      <c r="O59" s="8"/>
      <c r="P59" s="8"/>
      <c r="Q59" s="8"/>
      <c r="R59" s="8"/>
    </row>
    <row r="60" spans="1:18" ht="41.25" customHeight="1">
      <c r="A60" s="9" t="s">
        <v>191</v>
      </c>
      <c r="B60" s="7">
        <v>16</v>
      </c>
      <c r="C60" s="7" t="s">
        <v>112</v>
      </c>
      <c r="D60" s="7" t="s">
        <v>21</v>
      </c>
      <c r="E60" s="8">
        <v>4</v>
      </c>
      <c r="F60" s="8"/>
      <c r="G60" s="8">
        <v>4</v>
      </c>
      <c r="H60" s="14"/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41.25" customHeight="1">
      <c r="A61" s="9" t="s">
        <v>180</v>
      </c>
      <c r="B61" s="7">
        <v>10</v>
      </c>
      <c r="C61" s="7" t="s">
        <v>112</v>
      </c>
      <c r="D61" s="7" t="s">
        <v>21</v>
      </c>
      <c r="E61" s="8">
        <v>3</v>
      </c>
      <c r="F61" s="8"/>
      <c r="G61" s="8">
        <v>3</v>
      </c>
      <c r="H61" s="14"/>
      <c r="I61" s="8"/>
      <c r="J61" s="8"/>
      <c r="K61" s="7"/>
      <c r="L61" s="8"/>
      <c r="M61" s="7"/>
      <c r="N61" s="8"/>
      <c r="O61" s="8"/>
      <c r="P61" s="8"/>
      <c r="Q61" s="8"/>
      <c r="R61" s="8"/>
    </row>
    <row r="62" spans="1:18" ht="41.25" customHeight="1">
      <c r="A62" s="9" t="s">
        <v>184</v>
      </c>
      <c r="B62" s="7">
        <v>10</v>
      </c>
      <c r="C62" s="7" t="s">
        <v>149</v>
      </c>
      <c r="D62" s="7" t="s">
        <v>21</v>
      </c>
      <c r="E62" s="8">
        <v>3</v>
      </c>
      <c r="F62" s="8"/>
      <c r="G62" s="8">
        <v>3</v>
      </c>
      <c r="H62" s="14"/>
      <c r="I62" s="8"/>
      <c r="J62" s="8"/>
      <c r="K62" s="7"/>
      <c r="L62" s="8"/>
      <c r="M62" s="7"/>
      <c r="N62" s="8"/>
      <c r="O62" s="8"/>
      <c r="P62" s="8"/>
      <c r="Q62" s="8"/>
      <c r="R62" s="8"/>
    </row>
    <row r="63" spans="1:18" ht="41.25" customHeight="1">
      <c r="A63" s="9" t="s">
        <v>227</v>
      </c>
      <c r="B63" s="7">
        <v>3</v>
      </c>
      <c r="C63" s="7" t="s">
        <v>112</v>
      </c>
      <c r="D63" s="7" t="s">
        <v>21</v>
      </c>
      <c r="E63" s="8">
        <v>1</v>
      </c>
      <c r="F63" s="8"/>
      <c r="G63" s="8">
        <v>1</v>
      </c>
      <c r="H63" s="14"/>
      <c r="I63" s="8"/>
      <c r="J63" s="8"/>
      <c r="K63" s="7"/>
      <c r="L63" s="8"/>
      <c r="M63" s="7"/>
      <c r="N63" s="8"/>
      <c r="O63" s="8"/>
      <c r="P63" s="8"/>
      <c r="Q63" s="8"/>
      <c r="R63" s="8"/>
    </row>
    <row r="64" spans="1:18" ht="41.25" customHeight="1">
      <c r="A64" s="9" t="s">
        <v>127</v>
      </c>
      <c r="B64" s="7">
        <v>14</v>
      </c>
      <c r="C64" s="7" t="s">
        <v>112</v>
      </c>
      <c r="D64" s="7" t="s">
        <v>21</v>
      </c>
      <c r="E64" s="8">
        <v>4</v>
      </c>
      <c r="F64" s="8"/>
      <c r="G64" s="8">
        <v>4</v>
      </c>
      <c r="H64" s="14"/>
      <c r="I64" s="8"/>
      <c r="J64" s="8"/>
      <c r="K64" s="7">
        <v>1</v>
      </c>
      <c r="L64" s="8"/>
      <c r="M64" s="7"/>
      <c r="N64" s="8"/>
      <c r="O64" s="8"/>
      <c r="P64" s="8"/>
      <c r="Q64" s="8"/>
      <c r="R64" s="8"/>
    </row>
    <row r="65" spans="1:18" ht="41.25" customHeight="1">
      <c r="A65" s="9" t="s">
        <v>171</v>
      </c>
      <c r="B65" s="7">
        <v>17</v>
      </c>
      <c r="C65" s="46" t="s">
        <v>112</v>
      </c>
      <c r="D65" s="7" t="s">
        <v>21</v>
      </c>
      <c r="E65" s="8">
        <v>5</v>
      </c>
      <c r="F65" s="8"/>
      <c r="G65" s="8">
        <v>5</v>
      </c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41.25" customHeight="1">
      <c r="A66" s="9" t="s">
        <v>145</v>
      </c>
      <c r="B66" s="7">
        <v>10</v>
      </c>
      <c r="C66" s="46" t="s">
        <v>112</v>
      </c>
      <c r="D66" s="7" t="s">
        <v>21</v>
      </c>
      <c r="E66" s="8">
        <v>3</v>
      </c>
      <c r="F66" s="8"/>
      <c r="G66" s="8">
        <v>3</v>
      </c>
      <c r="H66" s="14"/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1.25" customHeight="1">
      <c r="A67" s="9" t="s">
        <v>185</v>
      </c>
      <c r="B67" s="7">
        <v>10</v>
      </c>
      <c r="C67" s="46" t="s">
        <v>112</v>
      </c>
      <c r="D67" s="7" t="s">
        <v>21</v>
      </c>
      <c r="E67" s="8">
        <v>3</v>
      </c>
      <c r="F67" s="8"/>
      <c r="G67" s="8">
        <v>3</v>
      </c>
      <c r="H67" s="14"/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41.25" customHeight="1">
      <c r="A68" s="9" t="s">
        <v>90</v>
      </c>
      <c r="B68" s="7">
        <v>10</v>
      </c>
      <c r="C68" s="46" t="s">
        <v>112</v>
      </c>
      <c r="D68" s="7" t="s">
        <v>21</v>
      </c>
      <c r="E68" s="8">
        <v>3</v>
      </c>
      <c r="F68" s="8"/>
      <c r="G68" s="8">
        <v>3</v>
      </c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41.25" customHeight="1">
      <c r="A69" s="9" t="s">
        <v>162</v>
      </c>
      <c r="B69" s="7">
        <v>7</v>
      </c>
      <c r="C69" s="46" t="s">
        <v>112</v>
      </c>
      <c r="D69" s="7" t="s">
        <v>21</v>
      </c>
      <c r="E69" s="8">
        <v>2</v>
      </c>
      <c r="F69" s="8"/>
      <c r="G69" s="8">
        <v>2</v>
      </c>
      <c r="H69" s="14"/>
      <c r="I69" s="8"/>
      <c r="J69" s="8"/>
      <c r="K69" s="7"/>
      <c r="L69" s="8"/>
      <c r="M69" s="7"/>
      <c r="N69" s="8"/>
      <c r="O69" s="16"/>
      <c r="P69" s="16"/>
      <c r="Q69" s="16"/>
      <c r="R69" s="16"/>
    </row>
    <row r="70" spans="1:18" ht="41.25" customHeight="1">
      <c r="A70" s="9" t="s">
        <v>228</v>
      </c>
      <c r="B70" s="7">
        <v>7</v>
      </c>
      <c r="C70" s="46" t="s">
        <v>112</v>
      </c>
      <c r="D70" s="7" t="s">
        <v>21</v>
      </c>
      <c r="E70" s="8">
        <v>2</v>
      </c>
      <c r="F70" s="8"/>
      <c r="G70" s="8">
        <v>2</v>
      </c>
      <c r="H70" s="14"/>
      <c r="I70" s="8"/>
      <c r="J70" s="8"/>
      <c r="K70" s="7"/>
      <c r="L70" s="8"/>
      <c r="M70" s="7"/>
      <c r="N70" s="8"/>
      <c r="O70" s="16"/>
      <c r="P70" s="16"/>
      <c r="Q70" s="16"/>
      <c r="R70" s="16"/>
    </row>
    <row r="71" spans="1:18" ht="41.25" customHeight="1">
      <c r="A71" s="9" t="s">
        <v>229</v>
      </c>
      <c r="B71" s="46">
        <v>12</v>
      </c>
      <c r="C71" s="46" t="s">
        <v>112</v>
      </c>
      <c r="D71" s="46" t="s">
        <v>21</v>
      </c>
      <c r="E71" s="47">
        <v>3</v>
      </c>
      <c r="F71" s="47"/>
      <c r="G71" s="47">
        <v>3</v>
      </c>
      <c r="H71" s="14"/>
      <c r="I71" s="8"/>
      <c r="J71" s="8"/>
      <c r="K71" s="7"/>
      <c r="L71" s="8"/>
      <c r="M71" s="7"/>
      <c r="N71" s="8"/>
    </row>
    <row r="72" spans="1:18" ht="41.25" customHeight="1">
      <c r="A72" s="6" t="s">
        <v>183</v>
      </c>
      <c r="B72" s="46">
        <v>8</v>
      </c>
      <c r="C72" s="46" t="s">
        <v>112</v>
      </c>
      <c r="D72" s="46" t="s">
        <v>21</v>
      </c>
      <c r="E72" s="47">
        <v>2</v>
      </c>
      <c r="F72" s="47"/>
      <c r="G72" s="47">
        <v>2</v>
      </c>
      <c r="H72" s="14"/>
      <c r="I72" s="8"/>
      <c r="J72" s="8"/>
      <c r="K72" s="7"/>
      <c r="L72" s="8"/>
      <c r="M72" s="7"/>
      <c r="N72" s="8"/>
    </row>
    <row r="73" spans="1:18" ht="41.25" customHeight="1">
      <c r="A73" s="6" t="s">
        <v>85</v>
      </c>
      <c r="B73" s="46">
        <v>11</v>
      </c>
      <c r="C73" s="46" t="s">
        <v>112</v>
      </c>
      <c r="D73" s="46" t="s">
        <v>21</v>
      </c>
      <c r="E73" s="47">
        <v>3</v>
      </c>
      <c r="F73" s="47"/>
      <c r="G73" s="47">
        <v>3</v>
      </c>
      <c r="H73" s="14"/>
      <c r="I73" s="8"/>
      <c r="J73" s="8"/>
      <c r="K73" s="7"/>
      <c r="L73" s="8"/>
      <c r="M73" s="7"/>
      <c r="N73" s="8"/>
    </row>
    <row r="74" spans="1:18" ht="41.25" customHeight="1">
      <c r="A74" s="6" t="s">
        <v>86</v>
      </c>
      <c r="B74" s="46">
        <v>8</v>
      </c>
      <c r="C74" s="46" t="s">
        <v>112</v>
      </c>
      <c r="D74" s="46" t="s">
        <v>21</v>
      </c>
      <c r="E74" s="47">
        <v>2</v>
      </c>
      <c r="F74" s="47"/>
      <c r="G74" s="47">
        <v>2</v>
      </c>
      <c r="H74" s="14"/>
      <c r="I74" s="8"/>
      <c r="J74" s="8"/>
      <c r="K74" s="7"/>
      <c r="L74" s="8"/>
      <c r="M74" s="7"/>
      <c r="N74" s="8"/>
    </row>
    <row r="75" spans="1:18" ht="41.25" customHeight="1">
      <c r="A75" s="56" t="s">
        <v>179</v>
      </c>
      <c r="B75" s="49">
        <v>11</v>
      </c>
      <c r="C75" s="49" t="s">
        <v>163</v>
      </c>
      <c r="D75" s="46" t="s">
        <v>21</v>
      </c>
      <c r="E75" s="49">
        <v>2</v>
      </c>
      <c r="F75" s="49"/>
      <c r="G75" s="49">
        <v>3</v>
      </c>
      <c r="H75" s="48"/>
      <c r="I75" s="16"/>
      <c r="J75" s="16"/>
      <c r="K75" s="16"/>
      <c r="L75" s="16"/>
      <c r="M75" s="16"/>
      <c r="N75" s="16"/>
    </row>
    <row r="76" spans="1:18" ht="41.25" customHeight="1">
      <c r="A76" s="56" t="s">
        <v>165</v>
      </c>
      <c r="B76" s="49">
        <v>11</v>
      </c>
      <c r="C76" s="49" t="s">
        <v>163</v>
      </c>
      <c r="D76" s="46" t="s">
        <v>21</v>
      </c>
      <c r="E76" s="49">
        <v>3</v>
      </c>
      <c r="F76" s="49"/>
      <c r="G76" s="49">
        <v>3</v>
      </c>
      <c r="H76" s="48"/>
      <c r="I76" s="16"/>
      <c r="J76" s="16"/>
      <c r="K76" s="16"/>
      <c r="L76" s="16"/>
      <c r="M76" s="16"/>
      <c r="N76" s="16"/>
    </row>
    <row r="77" spans="1:18" ht="41.25" customHeight="1">
      <c r="A77" s="9" t="s">
        <v>81</v>
      </c>
      <c r="B77" s="7">
        <v>10</v>
      </c>
      <c r="C77" s="46" t="s">
        <v>112</v>
      </c>
      <c r="D77" s="7" t="s">
        <v>21</v>
      </c>
      <c r="E77" s="8">
        <v>3</v>
      </c>
      <c r="F77" s="8"/>
      <c r="G77" s="8">
        <v>3</v>
      </c>
      <c r="H77" s="14"/>
      <c r="I77" s="8"/>
      <c r="J77" s="8"/>
      <c r="K77" s="7"/>
      <c r="L77" s="8"/>
      <c r="M77" s="7"/>
      <c r="N77" s="8"/>
      <c r="O77" s="16"/>
      <c r="P77" s="16"/>
      <c r="Q77" s="16"/>
      <c r="R77" s="16"/>
    </row>
    <row r="78" spans="1:18" ht="41.25" customHeight="1">
      <c r="A78" s="9" t="s">
        <v>155</v>
      </c>
      <c r="B78" s="7">
        <v>13</v>
      </c>
      <c r="C78" s="46" t="s">
        <v>112</v>
      </c>
      <c r="D78" s="7" t="s">
        <v>21</v>
      </c>
      <c r="E78" s="8">
        <v>4</v>
      </c>
      <c r="F78" s="8"/>
      <c r="G78" s="8">
        <v>4</v>
      </c>
      <c r="H78" s="14"/>
      <c r="I78" s="8"/>
      <c r="J78" s="8"/>
      <c r="K78" s="7"/>
      <c r="L78" s="8"/>
      <c r="M78" s="7"/>
      <c r="N78" s="8"/>
      <c r="O78" s="16"/>
      <c r="P78" s="16"/>
      <c r="Q78" s="16"/>
      <c r="R78" s="16"/>
    </row>
    <row r="79" spans="1:18" ht="41.25" customHeight="1">
      <c r="A79" s="9" t="s">
        <v>153</v>
      </c>
      <c r="B79" s="7">
        <v>4</v>
      </c>
      <c r="C79" s="46" t="s">
        <v>112</v>
      </c>
      <c r="D79" s="7" t="s">
        <v>21</v>
      </c>
      <c r="E79" s="8">
        <v>1</v>
      </c>
      <c r="F79" s="8"/>
      <c r="G79" s="8">
        <v>1</v>
      </c>
      <c r="H79" s="14"/>
      <c r="I79" s="8"/>
      <c r="J79" s="8"/>
      <c r="K79" s="7"/>
      <c r="L79" s="8"/>
      <c r="M79" s="7"/>
      <c r="N79" s="8"/>
      <c r="O79" s="16"/>
      <c r="P79" s="16"/>
      <c r="Q79" s="16"/>
      <c r="R79" s="16"/>
    </row>
    <row r="80" spans="1:18" ht="41.25" customHeight="1">
      <c r="A80" s="9" t="s">
        <v>208</v>
      </c>
      <c r="B80" s="7">
        <v>4</v>
      </c>
      <c r="C80" s="46" t="s">
        <v>112</v>
      </c>
      <c r="D80" s="7" t="s">
        <v>21</v>
      </c>
      <c r="E80" s="8">
        <v>1</v>
      </c>
      <c r="F80" s="8"/>
      <c r="G80" s="8">
        <v>1</v>
      </c>
      <c r="H80" s="14"/>
      <c r="I80" s="8"/>
      <c r="J80" s="8"/>
      <c r="K80" s="7"/>
      <c r="L80" s="8"/>
      <c r="M80" s="7"/>
      <c r="N80" s="8"/>
      <c r="O80" s="16"/>
      <c r="P80" s="16"/>
      <c r="Q80" s="16"/>
      <c r="R80" s="16"/>
    </row>
    <row r="81" spans="1:18" ht="41.25" customHeight="1">
      <c r="A81" s="9" t="s">
        <v>214</v>
      </c>
      <c r="B81" s="7">
        <v>8</v>
      </c>
      <c r="C81" s="46" t="s">
        <v>112</v>
      </c>
      <c r="D81" s="7" t="s">
        <v>21</v>
      </c>
      <c r="E81" s="8">
        <v>2</v>
      </c>
      <c r="F81" s="8"/>
      <c r="G81" s="8">
        <v>2</v>
      </c>
      <c r="H81" s="14"/>
      <c r="I81" s="8"/>
      <c r="J81" s="8"/>
      <c r="K81" s="7"/>
      <c r="L81" s="8"/>
      <c r="M81" s="7"/>
      <c r="N81" s="8"/>
      <c r="O81" s="16"/>
      <c r="P81" s="16"/>
      <c r="Q81" s="16"/>
      <c r="R81" s="16"/>
    </row>
    <row r="82" spans="1:18" ht="41.25" customHeight="1">
      <c r="A82" s="9" t="s">
        <v>187</v>
      </c>
      <c r="B82" s="7">
        <v>8</v>
      </c>
      <c r="C82" s="46" t="s">
        <v>112</v>
      </c>
      <c r="D82" s="7" t="s">
        <v>21</v>
      </c>
      <c r="E82" s="8">
        <v>2</v>
      </c>
      <c r="F82" s="8"/>
      <c r="G82" s="8">
        <v>2</v>
      </c>
      <c r="H82" s="14"/>
      <c r="I82" s="8"/>
      <c r="J82" s="8"/>
      <c r="K82" s="7"/>
      <c r="L82" s="8"/>
      <c r="M82" s="7"/>
      <c r="N82" s="8"/>
      <c r="O82" s="16"/>
      <c r="P82" s="16"/>
      <c r="Q82" s="16"/>
      <c r="R82" s="16"/>
    </row>
    <row r="83" spans="1:18" ht="41.25" customHeight="1">
      <c r="A83" s="9" t="s">
        <v>213</v>
      </c>
      <c r="B83" s="7">
        <v>8</v>
      </c>
      <c r="C83" s="46" t="s">
        <v>112</v>
      </c>
      <c r="D83" s="7" t="s">
        <v>21</v>
      </c>
      <c r="E83" s="8">
        <v>2</v>
      </c>
      <c r="F83" s="8"/>
      <c r="G83" s="8">
        <v>2</v>
      </c>
      <c r="H83" s="14"/>
      <c r="I83" s="8"/>
      <c r="J83" s="8"/>
      <c r="K83" s="7"/>
      <c r="L83" s="8"/>
      <c r="M83" s="7"/>
      <c r="N83" s="8"/>
      <c r="O83" s="16"/>
      <c r="P83" s="16"/>
      <c r="Q83" s="16"/>
      <c r="R83" s="16"/>
    </row>
    <row r="84" spans="1:18" ht="41.25" customHeight="1">
      <c r="A84" s="9" t="s">
        <v>154</v>
      </c>
      <c r="B84" s="7">
        <v>7</v>
      </c>
      <c r="C84" s="46" t="s">
        <v>112</v>
      </c>
      <c r="D84" s="7" t="s">
        <v>21</v>
      </c>
      <c r="E84" s="8">
        <v>2</v>
      </c>
      <c r="F84" s="8"/>
      <c r="G84" s="8">
        <v>2</v>
      </c>
      <c r="H84" s="14"/>
      <c r="I84" s="8"/>
      <c r="J84" s="8"/>
      <c r="K84" s="7"/>
      <c r="L84" s="8"/>
      <c r="M84" s="7"/>
      <c r="N84" s="8"/>
      <c r="O84" s="16"/>
      <c r="P84" s="16"/>
      <c r="Q84" s="16"/>
      <c r="R84" s="16"/>
    </row>
    <row r="85" spans="1:18" ht="41.25" customHeight="1">
      <c r="A85" s="9" t="s">
        <v>181</v>
      </c>
      <c r="B85" s="7">
        <v>11</v>
      </c>
      <c r="C85" s="46" t="s">
        <v>112</v>
      </c>
      <c r="D85" s="7" t="s">
        <v>21</v>
      </c>
      <c r="E85" s="8">
        <v>3</v>
      </c>
      <c r="F85" s="8"/>
      <c r="G85" s="8">
        <v>3</v>
      </c>
      <c r="H85" s="14"/>
      <c r="I85" s="8"/>
      <c r="J85" s="8"/>
      <c r="K85" s="7"/>
      <c r="L85" s="8"/>
      <c r="M85" s="7"/>
      <c r="N85" s="8"/>
      <c r="O85" s="16"/>
      <c r="P85" s="16"/>
      <c r="Q85" s="16"/>
      <c r="R85" s="16"/>
    </row>
    <row r="86" spans="1:18" ht="41.25" customHeight="1">
      <c r="A86" s="9" t="s">
        <v>107</v>
      </c>
      <c r="B86" s="7">
        <v>4</v>
      </c>
      <c r="C86" s="46" t="s">
        <v>112</v>
      </c>
      <c r="D86" s="7" t="s">
        <v>21</v>
      </c>
      <c r="E86" s="8">
        <v>1</v>
      </c>
      <c r="F86" s="8"/>
      <c r="G86" s="8">
        <v>1</v>
      </c>
      <c r="H86" s="14"/>
      <c r="I86" s="8"/>
      <c r="J86" s="8"/>
      <c r="K86" s="7"/>
      <c r="L86" s="8"/>
      <c r="M86" s="7"/>
      <c r="N86" s="8"/>
      <c r="O86" s="16"/>
      <c r="P86" s="16"/>
      <c r="Q86" s="16"/>
      <c r="R86" s="16"/>
    </row>
    <row r="87" spans="1:18" ht="41.25" customHeight="1">
      <c r="A87" s="9" t="s">
        <v>214</v>
      </c>
      <c r="B87" s="7">
        <v>4</v>
      </c>
      <c r="C87" s="46" t="s">
        <v>112</v>
      </c>
      <c r="D87" s="7" t="s">
        <v>21</v>
      </c>
      <c r="E87" s="8">
        <v>1</v>
      </c>
      <c r="F87" s="8"/>
      <c r="G87" s="8">
        <v>1</v>
      </c>
      <c r="H87" s="14"/>
      <c r="I87" s="8"/>
      <c r="J87" s="8"/>
      <c r="K87" s="7"/>
      <c r="L87" s="8"/>
      <c r="M87" s="7"/>
      <c r="N87" s="8"/>
      <c r="O87" s="16"/>
      <c r="P87" s="16"/>
      <c r="Q87" s="16"/>
      <c r="R87" s="16"/>
    </row>
    <row r="88" spans="1:18" ht="41.25" customHeight="1">
      <c r="A88" s="9" t="s">
        <v>166</v>
      </c>
      <c r="B88" s="7">
        <v>4</v>
      </c>
      <c r="C88" s="46" t="s">
        <v>112</v>
      </c>
      <c r="D88" s="7" t="s">
        <v>21</v>
      </c>
      <c r="E88" s="8">
        <v>1</v>
      </c>
      <c r="F88" s="8"/>
      <c r="G88" s="8">
        <v>1</v>
      </c>
      <c r="H88" s="14"/>
      <c r="I88" s="8"/>
      <c r="J88" s="8"/>
      <c r="K88" s="7"/>
      <c r="L88" s="8"/>
      <c r="M88" s="7"/>
      <c r="N88" s="8"/>
      <c r="O88" s="16"/>
      <c r="P88" s="16"/>
      <c r="Q88" s="16"/>
      <c r="R88" s="16"/>
    </row>
    <row r="89" spans="1:18" ht="41.25" customHeight="1">
      <c r="A89" s="9" t="s">
        <v>215</v>
      </c>
      <c r="B89" s="7">
        <v>4</v>
      </c>
      <c r="C89" s="46" t="s">
        <v>112</v>
      </c>
      <c r="D89" s="7" t="s">
        <v>21</v>
      </c>
      <c r="E89" s="8">
        <v>1</v>
      </c>
      <c r="F89" s="8"/>
      <c r="G89" s="8">
        <v>1</v>
      </c>
      <c r="H89" s="14"/>
      <c r="I89" s="8"/>
      <c r="J89" s="8"/>
      <c r="K89" s="7"/>
      <c r="L89" s="8"/>
      <c r="M89" s="7"/>
      <c r="N89" s="8"/>
      <c r="O89" s="16"/>
      <c r="P89" s="16"/>
      <c r="Q89" s="16"/>
      <c r="R89" s="16"/>
    </row>
    <row r="90" spans="1:18" ht="41.25" customHeight="1">
      <c r="A90" s="9" t="s">
        <v>87</v>
      </c>
      <c r="B90" s="7">
        <v>4</v>
      </c>
      <c r="C90" s="46" t="s">
        <v>112</v>
      </c>
      <c r="D90" s="7" t="s">
        <v>21</v>
      </c>
      <c r="E90" s="8">
        <v>1</v>
      </c>
      <c r="F90" s="8"/>
      <c r="G90" s="8">
        <v>1</v>
      </c>
      <c r="H90" s="14"/>
      <c r="I90" s="8"/>
      <c r="J90" s="8"/>
      <c r="K90" s="7"/>
      <c r="L90" s="8"/>
      <c r="M90" s="7"/>
      <c r="N90" s="8"/>
      <c r="O90" s="16"/>
      <c r="P90" s="16"/>
      <c r="Q90" s="16"/>
      <c r="R90" s="16"/>
    </row>
    <row r="91" spans="1:18" ht="41.25" customHeight="1">
      <c r="A91" s="9" t="s">
        <v>157</v>
      </c>
      <c r="B91" s="7">
        <v>11</v>
      </c>
      <c r="C91" s="46" t="s">
        <v>112</v>
      </c>
      <c r="D91" s="7" t="s">
        <v>21</v>
      </c>
      <c r="E91" s="8">
        <v>3</v>
      </c>
      <c r="F91" s="8"/>
      <c r="G91" s="8">
        <v>3</v>
      </c>
      <c r="H91" s="14"/>
      <c r="I91" s="8"/>
      <c r="J91" s="8"/>
      <c r="K91" s="7"/>
      <c r="L91" s="8"/>
      <c r="M91" s="7"/>
      <c r="N91" s="8"/>
      <c r="O91" s="16"/>
      <c r="P91" s="16"/>
      <c r="Q91" s="16"/>
      <c r="R91" s="16"/>
    </row>
    <row r="92" spans="1:18" ht="41.25" customHeight="1">
      <c r="A92" s="9" t="s">
        <v>164</v>
      </c>
      <c r="B92" s="7">
        <v>1</v>
      </c>
      <c r="C92" s="46" t="s">
        <v>112</v>
      </c>
      <c r="D92" s="7" t="s">
        <v>21</v>
      </c>
      <c r="E92" s="8">
        <v>1</v>
      </c>
      <c r="F92" s="8"/>
      <c r="G92" s="8"/>
      <c r="H92" s="14"/>
      <c r="I92" s="8"/>
      <c r="J92" s="8"/>
      <c r="K92" s="7">
        <v>1</v>
      </c>
      <c r="L92" s="8"/>
      <c r="M92" s="7"/>
      <c r="N92" s="8"/>
      <c r="O92" s="16"/>
      <c r="P92" s="16"/>
      <c r="Q92" s="16"/>
      <c r="R92" s="16"/>
    </row>
    <row r="93" spans="1:18" ht="41.25" customHeight="1">
      <c r="A93" s="9" t="s">
        <v>99</v>
      </c>
      <c r="B93" s="7">
        <v>2</v>
      </c>
      <c r="C93" s="46" t="s">
        <v>112</v>
      </c>
      <c r="D93" s="7" t="s">
        <v>21</v>
      </c>
      <c r="E93" s="8">
        <v>1</v>
      </c>
      <c r="F93" s="8"/>
      <c r="G93" s="8"/>
      <c r="H93" s="14"/>
      <c r="I93" s="8">
        <f>SUM(I8:I92)</f>
        <v>7</v>
      </c>
      <c r="J93" s="8"/>
      <c r="K93" s="7"/>
      <c r="L93" s="8"/>
      <c r="M93" s="7"/>
      <c r="N93" s="8"/>
      <c r="O93" s="16"/>
      <c r="P93" s="16"/>
      <c r="Q93" s="16"/>
      <c r="R93" s="16"/>
    </row>
    <row r="94" spans="1:18" ht="41.25" customHeight="1">
      <c r="A94" s="9"/>
      <c r="B94" s="7"/>
      <c r="C94" s="46" t="s">
        <v>112</v>
      </c>
      <c r="D94" s="7" t="s">
        <v>21</v>
      </c>
      <c r="E94" s="8"/>
      <c r="F94" s="8"/>
      <c r="G94" s="8"/>
      <c r="H94" s="14"/>
      <c r="I94" s="8"/>
      <c r="J94" s="8">
        <v>1</v>
      </c>
      <c r="K94" s="7"/>
      <c r="L94" s="8"/>
      <c r="M94" s="7"/>
      <c r="N94" s="8"/>
      <c r="O94" s="16"/>
      <c r="P94" s="16"/>
      <c r="Q94" s="16"/>
      <c r="R94" s="16"/>
    </row>
    <row r="95" spans="1:18" ht="41.25" customHeight="1">
      <c r="A95" s="9"/>
      <c r="B95" s="7"/>
      <c r="C95" s="46" t="s">
        <v>112</v>
      </c>
      <c r="D95" s="7" t="s">
        <v>21</v>
      </c>
      <c r="E95" s="8"/>
      <c r="F95" s="8"/>
      <c r="G95" s="8"/>
      <c r="H95" s="14"/>
      <c r="I95" s="8"/>
      <c r="J95" s="8"/>
      <c r="K95" s="7"/>
      <c r="L95" s="8"/>
      <c r="M95" s="7"/>
      <c r="N95" s="8"/>
      <c r="O95" s="16"/>
      <c r="P95" s="16"/>
      <c r="Q95" s="16"/>
      <c r="R95" s="16"/>
    </row>
    <row r="96" spans="1:18" ht="41.25" customHeight="1">
      <c r="A96" s="9"/>
      <c r="B96" s="7"/>
      <c r="C96" s="46" t="s">
        <v>112</v>
      </c>
      <c r="D96" s="7" t="s">
        <v>21</v>
      </c>
      <c r="E96" s="8"/>
      <c r="F96" s="8"/>
      <c r="G96" s="8"/>
      <c r="H96" s="14"/>
      <c r="I96" s="8"/>
      <c r="J96" s="8"/>
      <c r="K96" s="7"/>
      <c r="L96" s="8"/>
      <c r="M96" s="7"/>
      <c r="N96" s="8"/>
      <c r="O96" s="16"/>
      <c r="P96" s="16"/>
      <c r="Q96" s="16"/>
      <c r="R96" s="16"/>
    </row>
    <row r="97" spans="1:18" ht="41.25" customHeight="1">
      <c r="A97" s="9"/>
      <c r="B97" s="7"/>
      <c r="C97" s="46" t="s">
        <v>112</v>
      </c>
      <c r="D97" s="7" t="s">
        <v>21</v>
      </c>
      <c r="E97" s="8"/>
      <c r="F97" s="8"/>
      <c r="G97" s="8"/>
      <c r="H97" s="14"/>
      <c r="I97" s="8"/>
      <c r="J97" s="8"/>
      <c r="K97" s="7"/>
      <c r="L97" s="8"/>
      <c r="M97" s="7"/>
      <c r="N97" s="8"/>
      <c r="O97" s="16"/>
      <c r="P97" s="16"/>
      <c r="Q97" s="16"/>
      <c r="R97" s="16"/>
    </row>
    <row r="98" spans="1:18" ht="41.25" customHeight="1">
      <c r="A98" s="9"/>
      <c r="B98" s="7"/>
      <c r="C98" s="46" t="s">
        <v>112</v>
      </c>
      <c r="D98" s="7" t="s">
        <v>21</v>
      </c>
      <c r="E98" s="8"/>
      <c r="F98" s="8"/>
      <c r="G98" s="8"/>
      <c r="H98" s="14"/>
      <c r="I98" s="8"/>
      <c r="J98" s="8"/>
      <c r="K98" s="7"/>
      <c r="L98" s="8"/>
      <c r="M98" s="7"/>
      <c r="N98" s="8"/>
      <c r="O98" s="16"/>
      <c r="P98" s="16"/>
      <c r="Q98" s="16"/>
      <c r="R98" s="16"/>
    </row>
    <row r="99" spans="1:18" ht="41.25" customHeight="1">
      <c r="A99" s="9"/>
      <c r="B99" s="7"/>
      <c r="C99" s="46" t="s">
        <v>112</v>
      </c>
      <c r="D99" s="7" t="s">
        <v>21</v>
      </c>
      <c r="E99" s="8"/>
      <c r="F99" s="8"/>
      <c r="G99" s="8"/>
      <c r="H99" s="14"/>
      <c r="I99" s="8"/>
      <c r="J99" s="8"/>
      <c r="K99" s="7"/>
      <c r="L99" s="8"/>
      <c r="M99" s="7"/>
      <c r="N99" s="8"/>
      <c r="O99" s="16"/>
      <c r="P99" s="16"/>
      <c r="Q99" s="16"/>
      <c r="R99" s="16"/>
    </row>
    <row r="100" spans="1:18" ht="41.25" customHeight="1">
      <c r="A100" s="9"/>
      <c r="B100" s="7"/>
      <c r="C100" s="46" t="s">
        <v>112</v>
      </c>
      <c r="D100" s="7" t="s">
        <v>21</v>
      </c>
      <c r="E100" s="8"/>
      <c r="F100" s="8"/>
      <c r="G100" s="8"/>
      <c r="H100" s="14"/>
      <c r="I100" s="8"/>
      <c r="J100" s="8"/>
      <c r="K100" s="7"/>
      <c r="L100" s="8"/>
      <c r="M100" s="7"/>
      <c r="N100" s="8"/>
      <c r="O100" s="16"/>
      <c r="P100" s="16"/>
      <c r="Q100" s="16"/>
      <c r="R100" s="16"/>
    </row>
    <row r="101" spans="1:18" ht="41.25" customHeight="1">
      <c r="A101" s="9"/>
      <c r="B101" s="7"/>
      <c r="C101" s="46" t="s">
        <v>112</v>
      </c>
      <c r="D101" s="7" t="s">
        <v>21</v>
      </c>
      <c r="E101" s="8"/>
      <c r="F101" s="8"/>
      <c r="G101" s="8"/>
      <c r="H101" s="14"/>
      <c r="I101" s="8"/>
      <c r="J101" s="8"/>
      <c r="K101" s="7"/>
      <c r="L101" s="8"/>
      <c r="M101" s="7"/>
      <c r="N101" s="8"/>
      <c r="O101" s="16"/>
      <c r="P101" s="16"/>
      <c r="Q101" s="16"/>
      <c r="R101" s="16"/>
    </row>
    <row r="102" spans="1:18" ht="41.25" customHeight="1">
      <c r="A102" s="9"/>
      <c r="B102" s="7"/>
      <c r="C102" s="46" t="s">
        <v>112</v>
      </c>
      <c r="D102" s="7" t="s">
        <v>21</v>
      </c>
      <c r="E102" s="8"/>
      <c r="F102" s="8"/>
      <c r="G102" s="8"/>
      <c r="H102" s="14"/>
      <c r="I102" s="8"/>
      <c r="J102" s="8"/>
      <c r="K102" s="7"/>
      <c r="L102" s="8"/>
      <c r="M102" s="7"/>
      <c r="N102" s="8"/>
      <c r="O102" s="16"/>
      <c r="P102" s="16"/>
      <c r="Q102" s="16"/>
      <c r="R102" s="16"/>
    </row>
  </sheetData>
  <mergeCells count="3">
    <mergeCell ref="A1:R1"/>
    <mergeCell ref="A2:R2"/>
    <mergeCell ref="A3:R3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18"/>
  <sheetViews>
    <sheetView zoomScale="60" zoomScaleNormal="60" workbookViewId="0">
      <pane ySplit="4" topLeftCell="A5" activePane="bottomLeft" state="frozen"/>
      <selection pane="bottomLeft" activeCell="B12" sqref="B12"/>
    </sheetView>
  </sheetViews>
  <sheetFormatPr baseColWidth="10" defaultColWidth="9" defaultRowHeight="15"/>
  <cols>
    <col min="1" max="1" width="41.85546875" style="31" bestFit="1" customWidth="1"/>
    <col min="2" max="2" width="25.7109375" style="31" customWidth="1"/>
    <col min="3" max="3" width="44.85546875" style="31" customWidth="1"/>
    <col min="4" max="4" width="37.85546875" style="31" customWidth="1"/>
    <col min="5" max="5" width="25.7109375" style="31" customWidth="1"/>
    <col min="6" max="6" width="25.7109375" style="31" hidden="1" customWidth="1"/>
    <col min="7" max="7" width="25.7109375" style="31" customWidth="1"/>
    <col min="8" max="8" width="25.7109375" style="43" customWidth="1"/>
    <col min="9" max="18" width="25.7109375" style="31" customWidth="1"/>
    <col min="19" max="16384" width="9" style="31"/>
  </cols>
  <sheetData>
    <row r="1" spans="1:18" ht="14.25" customHeight="1">
      <c r="A1" s="84" t="s">
        <v>0</v>
      </c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18">
      <c r="A2" s="88" t="s">
        <v>1</v>
      </c>
      <c r="B2" s="89"/>
      <c r="C2" s="89"/>
      <c r="D2" s="89"/>
      <c r="E2" s="89"/>
      <c r="F2" s="89"/>
      <c r="G2" s="89"/>
      <c r="H2" s="90"/>
      <c r="I2" s="89"/>
      <c r="J2" s="89"/>
      <c r="K2" s="89"/>
      <c r="L2" s="89"/>
      <c r="M2" s="89"/>
      <c r="N2" s="89"/>
      <c r="O2" s="89"/>
      <c r="P2" s="89"/>
      <c r="Q2" s="89"/>
      <c r="R2" s="91"/>
    </row>
    <row r="3" spans="1:18" ht="14.25" customHeight="1">
      <c r="A3" s="92">
        <v>44105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42.75">
      <c r="A4" s="32" t="s">
        <v>2</v>
      </c>
      <c r="B4" s="33" t="s">
        <v>3</v>
      </c>
      <c r="C4" s="34" t="s">
        <v>4</v>
      </c>
      <c r="D4" s="34" t="s">
        <v>5</v>
      </c>
      <c r="E4" s="34" t="s">
        <v>6</v>
      </c>
      <c r="F4" s="33" t="s">
        <v>7</v>
      </c>
      <c r="G4" s="33" t="s">
        <v>8</v>
      </c>
      <c r="H4" s="35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6" t="s">
        <v>16</v>
      </c>
      <c r="P4" s="33" t="s">
        <v>17</v>
      </c>
      <c r="Q4" s="36" t="s">
        <v>18</v>
      </c>
      <c r="R4" s="36" t="s">
        <v>19</v>
      </c>
    </row>
    <row r="5" spans="1:18" ht="40.5" customHeight="1">
      <c r="A5" s="66" t="s">
        <v>366</v>
      </c>
      <c r="B5" s="7">
        <f>3+3+3+3+2+1+1+1</f>
        <v>17</v>
      </c>
      <c r="C5" s="7" t="s">
        <v>367</v>
      </c>
      <c r="D5" s="7" t="s">
        <v>21</v>
      </c>
      <c r="E5" s="8">
        <f>2+1+1+1+1+1+1</f>
        <v>8</v>
      </c>
      <c r="F5" s="8"/>
      <c r="G5" s="8">
        <f>1+1+1+1</f>
        <v>4</v>
      </c>
      <c r="H5" s="14">
        <f>2+1</f>
        <v>3</v>
      </c>
      <c r="I5" s="8">
        <v>1</v>
      </c>
      <c r="J5" s="8">
        <v>1</v>
      </c>
      <c r="K5" s="7">
        <v>2</v>
      </c>
      <c r="L5" s="8"/>
      <c r="M5" s="7">
        <f>1+1</f>
        <v>2</v>
      </c>
      <c r="N5" s="8">
        <v>1</v>
      </c>
      <c r="O5" s="8"/>
      <c r="P5" s="8"/>
      <c r="Q5" s="8"/>
      <c r="R5" s="8"/>
    </row>
    <row r="6" spans="1:18" ht="57" customHeight="1">
      <c r="A6" s="64" t="s">
        <v>78</v>
      </c>
      <c r="B6" s="7">
        <v>3</v>
      </c>
      <c r="C6" s="7" t="s">
        <v>115</v>
      </c>
      <c r="D6" s="7" t="s">
        <v>21</v>
      </c>
      <c r="E6" s="8">
        <v>1</v>
      </c>
      <c r="F6" s="8"/>
      <c r="G6" s="8"/>
      <c r="H6" s="14"/>
      <c r="I6" s="8"/>
      <c r="J6" s="8"/>
      <c r="K6" s="7"/>
      <c r="L6" s="8"/>
      <c r="M6" s="7">
        <v>1</v>
      </c>
      <c r="N6" s="8"/>
      <c r="O6" s="8"/>
      <c r="P6" s="8"/>
      <c r="Q6" s="8"/>
      <c r="R6" s="8"/>
    </row>
    <row r="7" spans="1:18" ht="45.75" customHeight="1">
      <c r="A7" s="64" t="s">
        <v>119</v>
      </c>
      <c r="B7" s="7">
        <f>3+3</f>
        <v>6</v>
      </c>
      <c r="C7" s="7" t="s">
        <v>115</v>
      </c>
      <c r="D7" s="7" t="s">
        <v>21</v>
      </c>
      <c r="E7" s="8">
        <f>1+1</f>
        <v>2</v>
      </c>
      <c r="F7" s="8"/>
      <c r="G7" s="8"/>
      <c r="H7" s="14"/>
      <c r="I7" s="8"/>
      <c r="J7" s="8"/>
      <c r="K7" s="7">
        <v>1</v>
      </c>
      <c r="L7" s="8"/>
      <c r="M7" s="7"/>
      <c r="N7" s="8"/>
      <c r="O7" s="8"/>
      <c r="P7" s="14"/>
      <c r="Q7" s="8"/>
      <c r="R7" s="8"/>
    </row>
    <row r="8" spans="1:18" ht="36" customHeight="1">
      <c r="A8" s="64" t="s">
        <v>134</v>
      </c>
      <c r="B8" s="7">
        <f>3+3+2+2</f>
        <v>10</v>
      </c>
      <c r="C8" s="7" t="s">
        <v>115</v>
      </c>
      <c r="D8" s="7" t="s">
        <v>21</v>
      </c>
      <c r="E8" s="8">
        <f>1+1+1+1</f>
        <v>4</v>
      </c>
      <c r="F8" s="8"/>
      <c r="G8" s="8"/>
      <c r="H8" s="14">
        <f>1+1+1</f>
        <v>3</v>
      </c>
      <c r="I8" s="8"/>
      <c r="J8" s="8"/>
      <c r="K8" s="7"/>
      <c r="L8" s="8"/>
      <c r="M8" s="7">
        <v>1</v>
      </c>
      <c r="N8" s="8">
        <v>1</v>
      </c>
      <c r="O8" s="8"/>
      <c r="P8" s="8"/>
      <c r="Q8" s="8"/>
      <c r="R8" s="8"/>
    </row>
    <row r="9" spans="1:18" ht="45.75" customHeight="1">
      <c r="A9" s="64" t="s">
        <v>242</v>
      </c>
      <c r="B9" s="7">
        <v>3</v>
      </c>
      <c r="C9" s="7" t="s">
        <v>115</v>
      </c>
      <c r="D9" s="7" t="s">
        <v>21</v>
      </c>
      <c r="E9" s="8">
        <v>1</v>
      </c>
      <c r="F9" s="8"/>
      <c r="G9" s="8"/>
      <c r="H9" s="14"/>
      <c r="I9" s="8"/>
      <c r="J9" s="8"/>
      <c r="K9" s="7"/>
      <c r="L9" s="8">
        <v>1</v>
      </c>
      <c r="M9" s="7"/>
      <c r="N9" s="8"/>
      <c r="O9" s="8"/>
      <c r="P9" s="8"/>
      <c r="Q9" s="8"/>
      <c r="R9" s="8"/>
    </row>
    <row r="10" spans="1:18" ht="44.25" customHeight="1">
      <c r="A10" s="67" t="s">
        <v>346</v>
      </c>
      <c r="B10" s="7">
        <f>3+3+4+1</f>
        <v>11</v>
      </c>
      <c r="C10" s="7" t="s">
        <v>368</v>
      </c>
      <c r="D10" s="7" t="s">
        <v>21</v>
      </c>
      <c r="E10" s="8">
        <f>1+1+1</f>
        <v>3</v>
      </c>
      <c r="F10" s="8"/>
      <c r="G10" s="8">
        <v>1</v>
      </c>
      <c r="H10" s="14">
        <v>1</v>
      </c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s="40" customFormat="1" ht="42" customHeight="1">
      <c r="A11" s="64" t="s">
        <v>369</v>
      </c>
      <c r="B11" s="7">
        <f>3+1+1</f>
        <v>5</v>
      </c>
      <c r="C11" s="7" t="s">
        <v>370</v>
      </c>
      <c r="D11" s="7" t="s">
        <v>21</v>
      </c>
      <c r="E11" s="8">
        <f>1+1+1</f>
        <v>3</v>
      </c>
      <c r="F11" s="8"/>
      <c r="G11" s="8"/>
      <c r="H11" s="14">
        <v>1</v>
      </c>
      <c r="I11" s="8"/>
      <c r="J11" s="8">
        <v>1</v>
      </c>
      <c r="K11" s="7">
        <v>1</v>
      </c>
      <c r="L11" s="14"/>
      <c r="M11" s="7"/>
      <c r="N11" s="8"/>
      <c r="O11" s="14"/>
      <c r="P11" s="14"/>
      <c r="Q11" s="14"/>
      <c r="R11" s="14"/>
    </row>
    <row r="12" spans="1:18" ht="42.75" customHeight="1">
      <c r="A12" s="68" t="s">
        <v>311</v>
      </c>
      <c r="B12" s="7">
        <f>109+3+5+1</f>
        <v>118</v>
      </c>
      <c r="C12" s="7" t="s">
        <v>371</v>
      </c>
      <c r="D12" s="7" t="s">
        <v>21</v>
      </c>
      <c r="E12" s="8">
        <f>24+1+1+1</f>
        <v>27</v>
      </c>
      <c r="F12" s="8"/>
      <c r="G12" s="8">
        <f>15+1</f>
        <v>16</v>
      </c>
      <c r="H12" s="14">
        <f>+[1]SEPTIEMBRE!H57</f>
        <v>4</v>
      </c>
      <c r="I12" s="8">
        <v>1</v>
      </c>
      <c r="J12" s="8">
        <f>1+1+1+1</f>
        <v>4</v>
      </c>
      <c r="K12" s="7">
        <v>2</v>
      </c>
      <c r="L12" s="8"/>
      <c r="M12" s="7"/>
      <c r="N12" s="8"/>
      <c r="O12" s="8"/>
      <c r="P12" s="8"/>
      <c r="Q12" s="8"/>
      <c r="R12" s="8"/>
    </row>
    <row r="13" spans="1:18" ht="45.75" customHeight="1">
      <c r="A13" s="64" t="s">
        <v>177</v>
      </c>
      <c r="B13" s="7">
        <f>4+3</f>
        <v>7</v>
      </c>
      <c r="C13" s="7" t="s">
        <v>115</v>
      </c>
      <c r="D13" s="7" t="s">
        <v>21</v>
      </c>
      <c r="E13" s="8">
        <f>1+1</f>
        <v>2</v>
      </c>
      <c r="F13" s="8"/>
      <c r="G13" s="8"/>
      <c r="H13" s="14">
        <v>1</v>
      </c>
      <c r="I13" s="8"/>
      <c r="J13" s="8"/>
      <c r="K13" s="7"/>
      <c r="L13" s="8"/>
      <c r="M13" s="7">
        <v>1</v>
      </c>
      <c r="N13" s="8"/>
      <c r="O13" s="8"/>
      <c r="P13" s="8"/>
      <c r="Q13" s="8"/>
      <c r="R13" s="8"/>
    </row>
    <row r="14" spans="1:18" s="40" customFormat="1" ht="32.25" customHeight="1">
      <c r="A14" s="64" t="s">
        <v>225</v>
      </c>
      <c r="B14" s="7">
        <f>4+4+4+4+1+12</f>
        <v>29</v>
      </c>
      <c r="C14" s="7" t="s">
        <v>115</v>
      </c>
      <c r="D14" s="7" t="s">
        <v>21</v>
      </c>
      <c r="E14" s="8">
        <f>1+1+1+1+1+11</f>
        <v>16</v>
      </c>
      <c r="F14" s="8"/>
      <c r="G14" s="8">
        <f>1+1+1</f>
        <v>3</v>
      </c>
      <c r="H14" s="14">
        <v>1</v>
      </c>
      <c r="I14" s="8"/>
      <c r="J14" s="8"/>
      <c r="K14" s="7"/>
      <c r="L14" s="14"/>
      <c r="M14" s="7"/>
      <c r="N14" s="8"/>
      <c r="O14" s="14"/>
      <c r="P14" s="14"/>
      <c r="Q14" s="14"/>
      <c r="R14" s="14"/>
    </row>
    <row r="15" spans="1:18" ht="28.5">
      <c r="A15" s="64" t="s">
        <v>132</v>
      </c>
      <c r="B15" s="7">
        <f>4+4+4+3+3+2+2+2+5+3+2+2+1</f>
        <v>37</v>
      </c>
      <c r="C15" s="7" t="s">
        <v>372</v>
      </c>
      <c r="D15" s="7" t="s">
        <v>21</v>
      </c>
      <c r="E15" s="8">
        <f>1+1+1+1+1+1+1+1+1+1+1+1+1</f>
        <v>13</v>
      </c>
      <c r="F15" s="8"/>
      <c r="G15" s="8">
        <f>1+1+1</f>
        <v>3</v>
      </c>
      <c r="H15" s="14">
        <f>1+1+1+1+1+1+1</f>
        <v>7</v>
      </c>
      <c r="I15" s="8"/>
      <c r="J15" s="8"/>
      <c r="K15" s="7">
        <f>1+1</f>
        <v>2</v>
      </c>
      <c r="L15" s="8"/>
      <c r="M15" s="7"/>
      <c r="N15" s="8"/>
      <c r="O15" s="8"/>
      <c r="P15" s="8"/>
      <c r="Q15" s="8"/>
      <c r="R15" s="8"/>
    </row>
    <row r="16" spans="1:18" ht="33" customHeight="1">
      <c r="A16" s="64" t="s">
        <v>223</v>
      </c>
      <c r="B16" s="7">
        <v>4</v>
      </c>
      <c r="C16" s="7" t="s">
        <v>372</v>
      </c>
      <c r="D16" s="7" t="s">
        <v>21</v>
      </c>
      <c r="E16" s="8">
        <v>1</v>
      </c>
      <c r="F16" s="8"/>
      <c r="G16" s="8">
        <v>1</v>
      </c>
      <c r="H16" s="14"/>
      <c r="I16" s="8"/>
      <c r="J16" s="8"/>
      <c r="K16" s="7"/>
      <c r="L16" s="8"/>
      <c r="M16" s="7"/>
      <c r="N16" s="8"/>
      <c r="O16" s="8"/>
      <c r="P16" s="8"/>
      <c r="Q16" s="8"/>
      <c r="R16" s="8"/>
    </row>
    <row r="17" spans="1:18" ht="42.75" customHeight="1">
      <c r="A17" s="69" t="s">
        <v>222</v>
      </c>
      <c r="B17" s="7">
        <v>5</v>
      </c>
      <c r="C17" s="7" t="s">
        <v>372</v>
      </c>
      <c r="D17" s="7" t="s">
        <v>21</v>
      </c>
      <c r="E17" s="8">
        <v>1</v>
      </c>
      <c r="F17" s="8"/>
      <c r="G17" s="8">
        <v>1</v>
      </c>
      <c r="H17" s="14"/>
      <c r="I17" s="8"/>
      <c r="J17" s="8"/>
      <c r="K17" s="7"/>
      <c r="L17" s="8"/>
      <c r="M17" s="7"/>
      <c r="N17" s="8"/>
      <c r="O17" s="8"/>
      <c r="P17" s="8"/>
      <c r="Q17" s="8"/>
      <c r="R17" s="8"/>
    </row>
    <row r="18" spans="1:18" ht="45.75" customHeight="1">
      <c r="A18" s="69" t="s">
        <v>100</v>
      </c>
      <c r="B18" s="7">
        <f>5+3+3+3+2+1+1+2</f>
        <v>20</v>
      </c>
      <c r="C18" s="7" t="s">
        <v>373</v>
      </c>
      <c r="D18" s="7" t="s">
        <v>21</v>
      </c>
      <c r="E18" s="8">
        <f>1+1+1+1+1+1+1+1</f>
        <v>8</v>
      </c>
      <c r="F18" s="8"/>
      <c r="G18" s="8">
        <f>1+1</f>
        <v>2</v>
      </c>
      <c r="H18" s="14">
        <f>1+1+1+1</f>
        <v>4</v>
      </c>
      <c r="I18" s="8">
        <v>1</v>
      </c>
      <c r="J18" s="8">
        <v>1</v>
      </c>
      <c r="K18" s="7"/>
      <c r="L18" s="8"/>
      <c r="M18" s="7"/>
      <c r="N18" s="8"/>
      <c r="O18" s="8"/>
      <c r="P18" s="8"/>
      <c r="Q18" s="8"/>
      <c r="R18" s="8"/>
    </row>
    <row r="19" spans="1:18" ht="42.75" customHeight="1">
      <c r="A19" s="69" t="s">
        <v>101</v>
      </c>
      <c r="B19" s="7">
        <f>3+3+3+2</f>
        <v>11</v>
      </c>
      <c r="C19" s="7" t="s">
        <v>20</v>
      </c>
      <c r="D19" s="7" t="s">
        <v>21</v>
      </c>
      <c r="E19" s="8">
        <f>2+1+1</f>
        <v>4</v>
      </c>
      <c r="F19" s="8"/>
      <c r="G19" s="8">
        <f>1+1</f>
        <v>2</v>
      </c>
      <c r="H19" s="14">
        <v>2</v>
      </c>
      <c r="I19" s="8"/>
      <c r="J19" s="8"/>
      <c r="K19" s="7"/>
      <c r="L19" s="8"/>
      <c r="M19" s="7"/>
      <c r="N19" s="8">
        <v>2</v>
      </c>
      <c r="O19" s="8"/>
      <c r="P19" s="8"/>
      <c r="Q19" s="8"/>
      <c r="R19" s="8"/>
    </row>
    <row r="20" spans="1:18" ht="33" customHeight="1">
      <c r="A20" s="64" t="s">
        <v>374</v>
      </c>
      <c r="B20" s="7">
        <f>2+2+2+2+1+2+4+1+4</f>
        <v>20</v>
      </c>
      <c r="C20" s="7" t="s">
        <v>115</v>
      </c>
      <c r="D20" s="7" t="s">
        <v>21</v>
      </c>
      <c r="E20" s="8">
        <f>1+1+1+1+1+1+1+1+1</f>
        <v>9</v>
      </c>
      <c r="F20" s="8"/>
      <c r="G20" s="8">
        <f>1+1+1</f>
        <v>3</v>
      </c>
      <c r="H20" s="14">
        <f>1+1+1+1+1+1</f>
        <v>6</v>
      </c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3.5" customHeight="1">
      <c r="A21" s="64" t="s">
        <v>172</v>
      </c>
      <c r="B21" s="7">
        <f>3+2</f>
        <v>5</v>
      </c>
      <c r="C21" s="7" t="s">
        <v>115</v>
      </c>
      <c r="D21" s="7" t="s">
        <v>21</v>
      </c>
      <c r="E21" s="8">
        <f>1+1</f>
        <v>2</v>
      </c>
      <c r="F21" s="8"/>
      <c r="G21" s="8">
        <v>1</v>
      </c>
      <c r="H21" s="14">
        <v>1</v>
      </c>
      <c r="I21" s="8"/>
      <c r="J21" s="8"/>
      <c r="K21" s="7">
        <v>1</v>
      </c>
      <c r="L21" s="8"/>
      <c r="M21" s="7"/>
      <c r="N21" s="8"/>
      <c r="O21" s="8"/>
      <c r="P21" s="8"/>
      <c r="Q21" s="8"/>
      <c r="R21" s="8"/>
    </row>
    <row r="22" spans="1:18" ht="38.25" customHeight="1">
      <c r="A22" s="64" t="s">
        <v>347</v>
      </c>
      <c r="B22" s="7">
        <f>3+2+2+2</f>
        <v>9</v>
      </c>
      <c r="C22" s="7" t="s">
        <v>115</v>
      </c>
      <c r="D22" s="7" t="s">
        <v>21</v>
      </c>
      <c r="E22" s="8">
        <f>1+1+1+1</f>
        <v>4</v>
      </c>
      <c r="F22" s="8"/>
      <c r="G22" s="8">
        <v>1</v>
      </c>
      <c r="H22" s="14">
        <f>1+1+1</f>
        <v>3</v>
      </c>
      <c r="I22" s="8"/>
      <c r="J22" s="8"/>
      <c r="K22" s="7"/>
      <c r="L22" s="8"/>
      <c r="M22" s="7"/>
      <c r="N22" s="8"/>
      <c r="O22" s="8"/>
      <c r="P22" s="8"/>
      <c r="Q22" s="8"/>
      <c r="R22" s="8"/>
    </row>
    <row r="23" spans="1:18" ht="40.5" customHeight="1">
      <c r="A23" s="64" t="s">
        <v>102</v>
      </c>
      <c r="B23" s="7">
        <f>3+3+2+5+2+2</f>
        <v>17</v>
      </c>
      <c r="C23" s="7" t="s">
        <v>375</v>
      </c>
      <c r="D23" s="7" t="s">
        <v>21</v>
      </c>
      <c r="E23" s="8">
        <f>1+1+1+1+1+1</f>
        <v>6</v>
      </c>
      <c r="F23" s="8"/>
      <c r="G23" s="8">
        <v>1</v>
      </c>
      <c r="H23" s="14">
        <f>1+1+1</f>
        <v>3</v>
      </c>
      <c r="I23" s="8">
        <v>1</v>
      </c>
      <c r="J23" s="8"/>
      <c r="K23" s="7"/>
      <c r="L23" s="8"/>
      <c r="M23" s="7"/>
      <c r="N23" s="8"/>
      <c r="O23" s="8"/>
      <c r="P23" s="8"/>
      <c r="Q23" s="8"/>
      <c r="R23" s="8"/>
    </row>
    <row r="24" spans="1:18" ht="41.25" customHeight="1">
      <c r="A24" s="64" t="s">
        <v>355</v>
      </c>
      <c r="B24" s="7">
        <f>5+3+3+3+2+2+2+3+4+2</f>
        <v>29</v>
      </c>
      <c r="C24" s="7" t="s">
        <v>115</v>
      </c>
      <c r="D24" s="7" t="s">
        <v>21</v>
      </c>
      <c r="E24" s="8">
        <f>1+1+1+1+1+1+1+1+1+1</f>
        <v>10</v>
      </c>
      <c r="F24" s="8"/>
      <c r="G24" s="8">
        <f>1+1+1+1+1+1</f>
        <v>6</v>
      </c>
      <c r="H24" s="14">
        <f>1+1+1+1+1</f>
        <v>5</v>
      </c>
      <c r="I24" s="8"/>
      <c r="J24" s="8"/>
      <c r="K24" s="7"/>
      <c r="L24" s="8"/>
      <c r="M24" s="7"/>
      <c r="N24" s="8"/>
      <c r="O24" s="8"/>
      <c r="P24" s="8"/>
      <c r="Q24" s="8"/>
      <c r="R24" s="8"/>
    </row>
    <row r="25" spans="1:18" ht="41.25" customHeight="1">
      <c r="A25" s="64" t="s">
        <v>92</v>
      </c>
      <c r="B25" s="7">
        <v>3</v>
      </c>
      <c r="C25" s="7" t="s">
        <v>115</v>
      </c>
      <c r="D25" s="7" t="s">
        <v>21</v>
      </c>
      <c r="E25" s="8">
        <v>1</v>
      </c>
      <c r="F25" s="8"/>
      <c r="G25" s="8">
        <v>1</v>
      </c>
      <c r="H25" s="14"/>
      <c r="I25" s="8">
        <v>1</v>
      </c>
      <c r="J25" s="8"/>
      <c r="K25" s="7"/>
      <c r="L25" s="8"/>
      <c r="M25" s="7"/>
      <c r="N25" s="8">
        <v>1</v>
      </c>
      <c r="O25" s="8"/>
      <c r="P25" s="8"/>
      <c r="Q25" s="8"/>
      <c r="R25" s="8"/>
    </row>
    <row r="26" spans="1:18" ht="42.75" customHeight="1">
      <c r="A26" s="64" t="s">
        <v>182</v>
      </c>
      <c r="B26" s="7">
        <v>3</v>
      </c>
      <c r="C26" s="7" t="s">
        <v>115</v>
      </c>
      <c r="D26" s="7" t="s">
        <v>21</v>
      </c>
      <c r="E26" s="8">
        <v>1</v>
      </c>
      <c r="F26" s="8"/>
      <c r="G26" s="8">
        <v>1</v>
      </c>
      <c r="H26" s="14"/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33.75" customHeight="1">
      <c r="A27" s="64" t="s">
        <v>196</v>
      </c>
      <c r="B27" s="7">
        <f>2+2+1+4+5+1</f>
        <v>15</v>
      </c>
      <c r="C27" s="7" t="s">
        <v>376</v>
      </c>
      <c r="D27" s="7" t="s">
        <v>21</v>
      </c>
      <c r="E27" s="8">
        <f>1+1+1+1+1+1+1</f>
        <v>7</v>
      </c>
      <c r="F27" s="8"/>
      <c r="G27" s="8">
        <v>1</v>
      </c>
      <c r="H27" s="14">
        <f>1+1</f>
        <v>2</v>
      </c>
      <c r="I27" s="8"/>
      <c r="J27" s="8">
        <v>1</v>
      </c>
      <c r="K27" s="7">
        <v>2</v>
      </c>
      <c r="L27" s="8"/>
      <c r="M27" s="7"/>
      <c r="N27" s="8"/>
      <c r="O27" s="8"/>
      <c r="P27" s="8"/>
      <c r="Q27" s="8"/>
      <c r="R27" s="8"/>
    </row>
    <row r="28" spans="1:18" ht="35.25" customHeight="1">
      <c r="A28" s="64" t="s">
        <v>81</v>
      </c>
      <c r="B28" s="7">
        <f>2+3</f>
        <v>5</v>
      </c>
      <c r="C28" s="7" t="s">
        <v>377</v>
      </c>
      <c r="D28" s="7" t="s">
        <v>21</v>
      </c>
      <c r="E28" s="8">
        <f>1+1</f>
        <v>2</v>
      </c>
      <c r="F28" s="8"/>
      <c r="G28" s="8"/>
      <c r="H28" s="14"/>
      <c r="I28" s="8"/>
      <c r="J28" s="8"/>
      <c r="K28" s="7"/>
      <c r="L28" s="8"/>
      <c r="M28" s="7"/>
      <c r="N28" s="8"/>
      <c r="O28" s="8"/>
      <c r="P28" s="8"/>
      <c r="Q28" s="8"/>
      <c r="R28" s="8"/>
    </row>
    <row r="29" spans="1:18" ht="35.25" customHeight="1">
      <c r="A29" s="64" t="s">
        <v>378</v>
      </c>
      <c r="B29" s="7">
        <f>2+1+2+3</f>
        <v>8</v>
      </c>
      <c r="C29" s="7" t="s">
        <v>115</v>
      </c>
      <c r="D29" s="7" t="s">
        <v>21</v>
      </c>
      <c r="E29" s="8">
        <f>1+1+1+1</f>
        <v>4</v>
      </c>
      <c r="F29" s="8"/>
      <c r="G29" s="8">
        <v>1</v>
      </c>
      <c r="H29" s="14">
        <v>1</v>
      </c>
      <c r="I29" s="8"/>
      <c r="J29" s="8"/>
      <c r="K29" s="7"/>
      <c r="L29" s="8"/>
      <c r="M29" s="7"/>
      <c r="N29" s="8"/>
      <c r="O29" s="8"/>
      <c r="P29" s="8"/>
      <c r="Q29" s="8"/>
      <c r="R29" s="8"/>
    </row>
    <row r="30" spans="1:18" ht="38.25" customHeight="1">
      <c r="A30" s="64" t="s">
        <v>301</v>
      </c>
      <c r="B30" s="7">
        <f>1+1</f>
        <v>2</v>
      </c>
      <c r="C30" s="7" t="s">
        <v>115</v>
      </c>
      <c r="D30" s="7" t="s">
        <v>21</v>
      </c>
      <c r="E30" s="8">
        <f>1+1</f>
        <v>2</v>
      </c>
      <c r="F30" s="8"/>
      <c r="G30" s="8">
        <v>1</v>
      </c>
      <c r="H30" s="14"/>
      <c r="I30" s="8"/>
      <c r="J30" s="8"/>
      <c r="K30" s="7"/>
      <c r="L30" s="8"/>
      <c r="M30" s="7"/>
      <c r="N30" s="8"/>
      <c r="O30" s="8"/>
      <c r="P30" s="8"/>
      <c r="Q30" s="8"/>
      <c r="R30" s="8"/>
    </row>
    <row r="31" spans="1:18" ht="48.75" customHeight="1">
      <c r="A31" s="64" t="s">
        <v>379</v>
      </c>
      <c r="B31" s="7">
        <v>1</v>
      </c>
      <c r="C31" s="7" t="s">
        <v>115</v>
      </c>
      <c r="D31" s="7" t="s">
        <v>21</v>
      </c>
      <c r="E31" s="8">
        <v>1</v>
      </c>
      <c r="F31" s="8"/>
      <c r="G31" s="8">
        <v>1</v>
      </c>
      <c r="H31" s="14"/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48.75" customHeight="1">
      <c r="A32" s="64" t="s">
        <v>145</v>
      </c>
      <c r="B32" s="7">
        <f>1+2</f>
        <v>3</v>
      </c>
      <c r="C32" s="7" t="s">
        <v>115</v>
      </c>
      <c r="D32" s="7" t="s">
        <v>21</v>
      </c>
      <c r="E32" s="8">
        <f>1+1</f>
        <v>2</v>
      </c>
      <c r="F32" s="8"/>
      <c r="G32" s="8">
        <v>1</v>
      </c>
      <c r="H32" s="14"/>
      <c r="I32" s="8"/>
      <c r="J32" s="8"/>
      <c r="K32" s="7"/>
      <c r="L32" s="8"/>
      <c r="M32" s="7"/>
      <c r="N32" s="8"/>
      <c r="O32" s="8"/>
      <c r="P32" s="8"/>
      <c r="Q32" s="8"/>
      <c r="R32" s="8"/>
    </row>
    <row r="33" spans="1:18" ht="53.25" customHeight="1">
      <c r="A33" s="64" t="s">
        <v>179</v>
      </c>
      <c r="B33" s="7">
        <v>3</v>
      </c>
      <c r="C33" s="7" t="s">
        <v>115</v>
      </c>
      <c r="D33" s="7" t="s">
        <v>21</v>
      </c>
      <c r="E33" s="8">
        <v>1</v>
      </c>
      <c r="F33" s="8"/>
      <c r="G33" s="8"/>
      <c r="H33" s="14">
        <v>1</v>
      </c>
      <c r="I33" s="8"/>
      <c r="J33" s="8"/>
      <c r="K33" s="7"/>
      <c r="L33" s="8"/>
      <c r="M33" s="7"/>
      <c r="N33" s="8"/>
      <c r="O33" s="8"/>
      <c r="P33" s="8"/>
      <c r="Q33" s="8"/>
      <c r="R33" s="8"/>
    </row>
    <row r="34" spans="1:18" ht="51.75" customHeight="1">
      <c r="A34" s="64" t="s">
        <v>171</v>
      </c>
      <c r="B34" s="7">
        <v>2</v>
      </c>
      <c r="C34" s="7" t="s">
        <v>377</v>
      </c>
      <c r="D34" s="7" t="s">
        <v>21</v>
      </c>
      <c r="E34" s="8">
        <v>1</v>
      </c>
      <c r="F34" s="8"/>
      <c r="G34" s="8"/>
      <c r="H34" s="14"/>
      <c r="I34" s="8"/>
      <c r="J34" s="8"/>
      <c r="K34" s="7"/>
      <c r="L34" s="8"/>
      <c r="M34" s="7"/>
      <c r="N34" s="8"/>
      <c r="O34" s="8"/>
      <c r="P34" s="8"/>
      <c r="Q34" s="8"/>
      <c r="R34" s="8"/>
    </row>
    <row r="35" spans="1:18" ht="48" customHeight="1">
      <c r="A35" s="64" t="s">
        <v>229</v>
      </c>
      <c r="B35" s="7">
        <v>3</v>
      </c>
      <c r="C35" s="7" t="s">
        <v>380</v>
      </c>
      <c r="D35" s="7" t="s">
        <v>21</v>
      </c>
      <c r="E35" s="8">
        <v>1</v>
      </c>
      <c r="F35" s="8"/>
      <c r="G35" s="8"/>
      <c r="H35" s="14"/>
      <c r="I35" s="8"/>
      <c r="J35" s="8"/>
      <c r="K35" s="7"/>
      <c r="L35" s="8"/>
      <c r="M35" s="7"/>
      <c r="N35" s="8"/>
      <c r="O35" s="8"/>
      <c r="P35" s="8"/>
      <c r="Q35" s="8"/>
      <c r="R35" s="8"/>
    </row>
    <row r="36" spans="1:18" ht="57" customHeight="1">
      <c r="A36" s="64" t="s">
        <v>105</v>
      </c>
      <c r="B36" s="7">
        <f>3+1+1+1+5+2+5+2</f>
        <v>20</v>
      </c>
      <c r="C36" s="7" t="s">
        <v>115</v>
      </c>
      <c r="D36" s="7" t="s">
        <v>21</v>
      </c>
      <c r="E36" s="8">
        <f>1+1+1+1+1+1+1+1</f>
        <v>8</v>
      </c>
      <c r="F36" s="8"/>
      <c r="G36" s="8">
        <f>1+1+1+1</f>
        <v>4</v>
      </c>
      <c r="H36" s="14">
        <f>1+1</f>
        <v>2</v>
      </c>
      <c r="I36" s="8"/>
      <c r="J36" s="8"/>
      <c r="K36" s="7"/>
      <c r="L36" s="8"/>
      <c r="M36" s="7"/>
      <c r="N36" s="8"/>
      <c r="O36" s="8"/>
      <c r="P36" s="8"/>
      <c r="Q36" s="8"/>
      <c r="R36" s="8"/>
    </row>
    <row r="37" spans="1:18" ht="41.25" customHeight="1">
      <c r="A37" s="64" t="s">
        <v>153</v>
      </c>
      <c r="B37" s="7">
        <f>5+5+5</f>
        <v>15</v>
      </c>
      <c r="C37" s="7" t="s">
        <v>381</v>
      </c>
      <c r="D37" s="7" t="s">
        <v>21</v>
      </c>
      <c r="E37" s="8">
        <f>1+1+1</f>
        <v>3</v>
      </c>
      <c r="F37" s="8"/>
      <c r="G37" s="8">
        <f>1+1+1</f>
        <v>3</v>
      </c>
      <c r="H37" s="14"/>
      <c r="I37" s="8">
        <v>1</v>
      </c>
      <c r="J37" s="8"/>
      <c r="K37" s="7"/>
      <c r="L37" s="8"/>
      <c r="M37" s="7"/>
      <c r="N37" s="8"/>
      <c r="O37" s="8"/>
      <c r="P37" s="8"/>
      <c r="Q37" s="8"/>
      <c r="R37" s="8"/>
    </row>
    <row r="38" spans="1:18" ht="44.25" customHeight="1">
      <c r="A38" s="64" t="s">
        <v>154</v>
      </c>
      <c r="B38" s="7">
        <f>5+4+5+5+4+5+5+5+4+5+5+5+5+5+4+5+2+1+2+2+1</f>
        <v>84</v>
      </c>
      <c r="C38" s="7" t="s">
        <v>115</v>
      </c>
      <c r="D38" s="7" t="s">
        <v>21</v>
      </c>
      <c r="E38" s="8">
        <f>1+1+1+1+1+1+1+1+1+1+1+1+1+1+1+1+1+1+1+1</f>
        <v>20</v>
      </c>
      <c r="F38" s="8"/>
      <c r="G38" s="8">
        <f>1+1+1+1+1+1</f>
        <v>6</v>
      </c>
      <c r="H38" s="14">
        <v>1</v>
      </c>
      <c r="I38" s="8"/>
      <c r="J38" s="8"/>
      <c r="K38" s="7">
        <v>1</v>
      </c>
      <c r="L38" s="8"/>
      <c r="M38" s="7"/>
      <c r="N38" s="8"/>
      <c r="O38" s="8"/>
      <c r="P38" s="8"/>
      <c r="Q38" s="8"/>
      <c r="R38" s="8"/>
    </row>
    <row r="39" spans="1:18" ht="46.5" customHeight="1">
      <c r="A39" s="64" t="s">
        <v>88</v>
      </c>
      <c r="B39" s="7">
        <f>5+4+5+4+5+1</f>
        <v>24</v>
      </c>
      <c r="C39" s="7" t="s">
        <v>382</v>
      </c>
      <c r="D39" s="7" t="s">
        <v>21</v>
      </c>
      <c r="E39" s="8">
        <f>1+1+1+1+1+1</f>
        <v>6</v>
      </c>
      <c r="F39" s="8"/>
      <c r="G39" s="8">
        <f>1+1+1+1</f>
        <v>4</v>
      </c>
      <c r="H39" s="14">
        <v>1</v>
      </c>
      <c r="I39" s="8"/>
      <c r="J39" s="8">
        <v>1</v>
      </c>
      <c r="K39" s="7"/>
      <c r="L39" s="8"/>
      <c r="M39" s="7"/>
      <c r="N39" s="8"/>
      <c r="O39" s="8"/>
      <c r="P39" s="8"/>
      <c r="Q39" s="8"/>
      <c r="R39" s="8"/>
    </row>
    <row r="40" spans="1:18" ht="46.5" customHeight="1">
      <c r="A40" s="64" t="s">
        <v>87</v>
      </c>
      <c r="B40" s="7">
        <f>5+4</f>
        <v>9</v>
      </c>
      <c r="C40" s="7" t="s">
        <v>115</v>
      </c>
      <c r="D40" s="7" t="s">
        <v>21</v>
      </c>
      <c r="E40" s="8">
        <f>1+1</f>
        <v>2</v>
      </c>
      <c r="F40" s="8"/>
      <c r="G40" s="8">
        <v>1</v>
      </c>
      <c r="H40" s="14">
        <f>1+1</f>
        <v>2</v>
      </c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39.75" customHeight="1">
      <c r="A41" s="64" t="s">
        <v>299</v>
      </c>
      <c r="B41" s="7">
        <f>5+5+4+5+5+5+5+5+1+2</f>
        <v>42</v>
      </c>
      <c r="C41" s="7" t="s">
        <v>383</v>
      </c>
      <c r="D41" s="7" t="s">
        <v>21</v>
      </c>
      <c r="E41" s="8">
        <f>1+1+1+1+1+1+1+1+1+1</f>
        <v>10</v>
      </c>
      <c r="F41" s="8"/>
      <c r="G41" s="8">
        <f>1+1</f>
        <v>2</v>
      </c>
      <c r="H41" s="14"/>
      <c r="I41" s="8">
        <f>1+1+1+1+1+1</f>
        <v>6</v>
      </c>
      <c r="J41" s="8">
        <f>1+1</f>
        <v>2</v>
      </c>
      <c r="K41" s="7">
        <v>1</v>
      </c>
      <c r="L41" s="8">
        <f>1+1</f>
        <v>2</v>
      </c>
      <c r="M41" s="7"/>
      <c r="N41" s="8">
        <v>1</v>
      </c>
      <c r="O41" s="8"/>
      <c r="P41" s="8"/>
      <c r="Q41" s="8"/>
      <c r="R41" s="8"/>
    </row>
    <row r="42" spans="1:18" ht="37.5" customHeight="1">
      <c r="A42" s="64" t="s">
        <v>107</v>
      </c>
      <c r="B42" s="7">
        <v>4</v>
      </c>
      <c r="C42" s="7" t="s">
        <v>115</v>
      </c>
      <c r="D42" s="7" t="s">
        <v>21</v>
      </c>
      <c r="E42" s="8">
        <v>1</v>
      </c>
      <c r="F42" s="8"/>
      <c r="G42" s="8">
        <v>1</v>
      </c>
      <c r="H42" s="14"/>
      <c r="I42" s="8"/>
      <c r="J42" s="8"/>
      <c r="K42" s="7"/>
      <c r="L42" s="8"/>
      <c r="M42" s="7"/>
      <c r="N42" s="8"/>
      <c r="O42" s="8"/>
      <c r="P42" s="8"/>
      <c r="Q42" s="8"/>
      <c r="R42" s="8"/>
    </row>
    <row r="43" spans="1:18" ht="47.25" customHeight="1">
      <c r="A43" s="64" t="s">
        <v>89</v>
      </c>
      <c r="B43" s="7">
        <f>4+5+1+1</f>
        <v>11</v>
      </c>
      <c r="C43" s="7" t="s">
        <v>115</v>
      </c>
      <c r="D43" s="7" t="s">
        <v>21</v>
      </c>
      <c r="E43" s="8">
        <f>2+1+1</f>
        <v>4</v>
      </c>
      <c r="F43" s="8"/>
      <c r="G43" s="8">
        <f>2+1+1</f>
        <v>4</v>
      </c>
      <c r="H43" s="14">
        <v>1</v>
      </c>
      <c r="I43" s="8"/>
      <c r="J43" s="8"/>
      <c r="K43" s="7"/>
      <c r="L43" s="8"/>
      <c r="M43" s="7"/>
      <c r="N43" s="8"/>
      <c r="O43" s="8"/>
      <c r="P43" s="8"/>
      <c r="Q43" s="8"/>
      <c r="R43" s="8"/>
    </row>
    <row r="44" spans="1:18" ht="44.25" customHeight="1">
      <c r="A44" s="64" t="s">
        <v>343</v>
      </c>
      <c r="B44" s="7">
        <v>5</v>
      </c>
      <c r="C44" s="7" t="s">
        <v>115</v>
      </c>
      <c r="D44" s="7" t="s">
        <v>21</v>
      </c>
      <c r="E44" s="8">
        <v>1</v>
      </c>
      <c r="F44" s="8"/>
      <c r="G44" s="8"/>
      <c r="H44" s="14">
        <v>1</v>
      </c>
      <c r="I44" s="8"/>
      <c r="J44" s="8"/>
      <c r="K44" s="7"/>
      <c r="L44" s="8"/>
      <c r="M44" s="7"/>
      <c r="N44" s="8"/>
      <c r="O44" s="8"/>
      <c r="P44" s="8"/>
      <c r="Q44" s="8"/>
      <c r="R44" s="8"/>
    </row>
    <row r="45" spans="1:18" ht="40.5" customHeight="1">
      <c r="A45" s="64" t="s">
        <v>384</v>
      </c>
      <c r="B45" s="7">
        <v>5</v>
      </c>
      <c r="C45" s="7" t="s">
        <v>115</v>
      </c>
      <c r="D45" s="7" t="s">
        <v>21</v>
      </c>
      <c r="E45" s="8">
        <v>1</v>
      </c>
      <c r="F45" s="8"/>
      <c r="G45" s="8"/>
      <c r="H45" s="14"/>
      <c r="I45" s="8"/>
      <c r="J45" s="8"/>
      <c r="K45" s="7"/>
      <c r="L45" s="8"/>
      <c r="M45" s="7"/>
      <c r="N45" s="8"/>
      <c r="O45" s="8"/>
      <c r="P45" s="8"/>
      <c r="Q45" s="8"/>
      <c r="R45" s="8"/>
    </row>
    <row r="46" spans="1:18" ht="40.5" customHeight="1">
      <c r="A46" s="64" t="s">
        <v>181</v>
      </c>
      <c r="B46" s="7">
        <f>5+5+5+5+5+5+5</f>
        <v>35</v>
      </c>
      <c r="C46" s="7" t="s">
        <v>385</v>
      </c>
      <c r="D46" s="7" t="s">
        <v>21</v>
      </c>
      <c r="E46" s="8">
        <f>1+1+1+1+1+1+1</f>
        <v>7</v>
      </c>
      <c r="F46" s="8"/>
      <c r="G46" s="8"/>
      <c r="H46" s="14">
        <f>1+1+1+1+1+1</f>
        <v>6</v>
      </c>
      <c r="I46" s="8">
        <v>1</v>
      </c>
      <c r="J46" s="8"/>
      <c r="K46" s="7"/>
      <c r="L46" s="8"/>
      <c r="M46" s="7"/>
      <c r="N46" s="8"/>
      <c r="O46" s="8"/>
      <c r="P46" s="8"/>
      <c r="Q46" s="8"/>
      <c r="R46" s="8"/>
    </row>
    <row r="47" spans="1:18" ht="42" customHeight="1">
      <c r="A47" s="64" t="s">
        <v>187</v>
      </c>
      <c r="B47" s="7">
        <f>4+4</f>
        <v>8</v>
      </c>
      <c r="C47" s="7" t="s">
        <v>386</v>
      </c>
      <c r="D47" s="7" t="s">
        <v>21</v>
      </c>
      <c r="E47" s="8">
        <f>1+1</f>
        <v>2</v>
      </c>
      <c r="F47" s="8"/>
      <c r="G47" s="8"/>
      <c r="H47" s="14">
        <v>1</v>
      </c>
      <c r="I47" s="8">
        <f>1+1</f>
        <v>2</v>
      </c>
      <c r="J47" s="8">
        <v>2</v>
      </c>
      <c r="K47" s="7"/>
      <c r="L47" s="8"/>
      <c r="M47" s="7"/>
      <c r="N47" s="8"/>
      <c r="O47" s="8"/>
      <c r="P47" s="8"/>
      <c r="Q47" s="8"/>
      <c r="R47" s="8"/>
    </row>
    <row r="48" spans="1:18" ht="41.25" customHeight="1">
      <c r="A48" s="64" t="s">
        <v>365</v>
      </c>
      <c r="B48" s="7">
        <v>2</v>
      </c>
      <c r="C48" s="7" t="s">
        <v>115</v>
      </c>
      <c r="D48" s="7" t="s">
        <v>21</v>
      </c>
      <c r="E48" s="8">
        <v>1</v>
      </c>
      <c r="F48" s="8"/>
      <c r="G48" s="8">
        <v>1</v>
      </c>
      <c r="H48" s="14"/>
      <c r="I48" s="8"/>
      <c r="J48" s="8"/>
      <c r="K48" s="7"/>
      <c r="L48" s="8"/>
      <c r="M48" s="7"/>
      <c r="N48" s="8"/>
      <c r="O48" s="8"/>
      <c r="P48" s="8"/>
      <c r="Q48" s="8"/>
      <c r="R48" s="8"/>
    </row>
    <row r="49" spans="1:18" ht="49.5" customHeight="1">
      <c r="A49" s="64" t="s">
        <v>84</v>
      </c>
      <c r="B49" s="7">
        <f>2+1+1</f>
        <v>4</v>
      </c>
      <c r="C49" s="7" t="s">
        <v>115</v>
      </c>
      <c r="D49" s="7" t="s">
        <v>21</v>
      </c>
      <c r="E49" s="8">
        <f>1+1+1</f>
        <v>3</v>
      </c>
      <c r="F49" s="8"/>
      <c r="G49" s="8">
        <f>1+1</f>
        <v>2</v>
      </c>
      <c r="H49" s="14"/>
      <c r="I49" s="8"/>
      <c r="J49" s="8"/>
      <c r="K49" s="7">
        <v>1</v>
      </c>
      <c r="L49" s="8"/>
      <c r="M49" s="7"/>
      <c r="N49" s="8"/>
      <c r="O49" s="8"/>
      <c r="P49" s="8"/>
      <c r="Q49" s="8"/>
      <c r="R49" s="8"/>
    </row>
    <row r="50" spans="1:18" ht="47.25" customHeight="1">
      <c r="A50" s="64" t="s">
        <v>305</v>
      </c>
      <c r="B50" s="7">
        <v>1</v>
      </c>
      <c r="C50" s="7" t="s">
        <v>20</v>
      </c>
      <c r="D50" s="7" t="s">
        <v>21</v>
      </c>
      <c r="E50" s="8">
        <v>1</v>
      </c>
      <c r="F50" s="8"/>
      <c r="G50" s="8">
        <v>1</v>
      </c>
      <c r="H50" s="14"/>
      <c r="I50" s="8"/>
      <c r="J50" s="8"/>
      <c r="K50" s="7"/>
      <c r="L50" s="8"/>
      <c r="M50" s="7"/>
      <c r="N50" s="8"/>
      <c r="O50" s="8"/>
      <c r="P50" s="8"/>
      <c r="Q50" s="8"/>
      <c r="R50" s="8"/>
    </row>
    <row r="51" spans="1:18" ht="53.25" customHeight="1">
      <c r="A51" s="64" t="s">
        <v>103</v>
      </c>
      <c r="B51" s="7">
        <f>3+4</f>
        <v>7</v>
      </c>
      <c r="C51" s="7" t="s">
        <v>115</v>
      </c>
      <c r="D51" s="7" t="s">
        <v>21</v>
      </c>
      <c r="E51" s="8">
        <f>1+1</f>
        <v>2</v>
      </c>
      <c r="F51" s="8"/>
      <c r="G51" s="8"/>
      <c r="H51" s="14">
        <v>1</v>
      </c>
      <c r="I51" s="8"/>
      <c r="J51" s="8"/>
      <c r="K51" s="7"/>
      <c r="L51" s="8"/>
      <c r="M51" s="7"/>
      <c r="N51" s="8"/>
      <c r="O51" s="8"/>
      <c r="P51" s="8"/>
      <c r="Q51" s="8"/>
      <c r="R51" s="8"/>
    </row>
    <row r="52" spans="1:18" ht="42.75" customHeight="1">
      <c r="A52" s="64" t="s">
        <v>176</v>
      </c>
      <c r="B52" s="7">
        <v>3</v>
      </c>
      <c r="C52" s="7" t="s">
        <v>115</v>
      </c>
      <c r="D52" s="7" t="s">
        <v>21</v>
      </c>
      <c r="E52" s="8">
        <v>1</v>
      </c>
      <c r="F52" s="8"/>
      <c r="G52" s="8"/>
      <c r="H52" s="14"/>
      <c r="I52" s="8"/>
      <c r="J52" s="8"/>
      <c r="K52" s="7"/>
      <c r="L52" s="8"/>
      <c r="M52" s="7"/>
      <c r="N52" s="8"/>
      <c r="O52" s="8"/>
      <c r="P52" s="8"/>
      <c r="Q52" s="8"/>
      <c r="R52" s="8"/>
    </row>
    <row r="53" spans="1:18" ht="48" customHeight="1">
      <c r="A53" s="64" t="s">
        <v>91</v>
      </c>
      <c r="B53" s="7">
        <f>2+2+2+1+2</f>
        <v>9</v>
      </c>
      <c r="C53" s="7" t="s">
        <v>387</v>
      </c>
      <c r="D53" s="7" t="s">
        <v>21</v>
      </c>
      <c r="E53" s="8">
        <f>1+1+1+1+1</f>
        <v>5</v>
      </c>
      <c r="F53" s="8"/>
      <c r="G53" s="8">
        <f>1+1</f>
        <v>2</v>
      </c>
      <c r="H53" s="14">
        <v>1</v>
      </c>
      <c r="I53" s="8">
        <f>1+1</f>
        <v>2</v>
      </c>
      <c r="J53" s="8">
        <v>1</v>
      </c>
      <c r="K53" s="7"/>
      <c r="L53" s="8"/>
      <c r="M53" s="7"/>
      <c r="N53" s="8">
        <v>1</v>
      </c>
      <c r="O53" s="8"/>
      <c r="P53" s="8"/>
      <c r="Q53" s="8"/>
      <c r="R53" s="8"/>
    </row>
    <row r="54" spans="1:18" ht="47.25" customHeight="1">
      <c r="A54" s="64" t="s">
        <v>200</v>
      </c>
      <c r="B54" s="7">
        <f>2+2</f>
        <v>4</v>
      </c>
      <c r="C54" s="7" t="s">
        <v>20</v>
      </c>
      <c r="D54" s="7" t="s">
        <v>21</v>
      </c>
      <c r="E54" s="8">
        <f>1+1</f>
        <v>2</v>
      </c>
      <c r="F54" s="8"/>
      <c r="G54" s="8">
        <f>1+1</f>
        <v>2</v>
      </c>
      <c r="H54" s="14"/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0.5" customHeight="1">
      <c r="A55" s="64" t="s">
        <v>95</v>
      </c>
      <c r="B55" s="7">
        <f>2+2</f>
        <v>4</v>
      </c>
      <c r="C55" s="7" t="s">
        <v>20</v>
      </c>
      <c r="D55" s="7" t="s">
        <v>21</v>
      </c>
      <c r="E55" s="8">
        <f>1+1</f>
        <v>2</v>
      </c>
      <c r="F55" s="8"/>
      <c r="G55" s="8"/>
      <c r="H55" s="14">
        <v>1</v>
      </c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5" customHeight="1">
      <c r="A56" s="64" t="s">
        <v>157</v>
      </c>
      <c r="B56" s="7">
        <f>2+2</f>
        <v>4</v>
      </c>
      <c r="C56" s="7" t="s">
        <v>372</v>
      </c>
      <c r="D56" s="7" t="s">
        <v>21</v>
      </c>
      <c r="E56" s="8">
        <f>1+1</f>
        <v>2</v>
      </c>
      <c r="F56" s="8"/>
      <c r="G56" s="8">
        <f>1+1</f>
        <v>2</v>
      </c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5" customHeight="1">
      <c r="A57" s="64" t="s">
        <v>97</v>
      </c>
      <c r="B57" s="7">
        <v>2</v>
      </c>
      <c r="C57" s="7" t="s">
        <v>20</v>
      </c>
      <c r="D57" s="7" t="s">
        <v>21</v>
      </c>
      <c r="E57" s="8">
        <v>1</v>
      </c>
      <c r="F57" s="8"/>
      <c r="G57" s="8">
        <v>1</v>
      </c>
      <c r="H57" s="14"/>
      <c r="I57" s="8"/>
      <c r="J57" s="8"/>
      <c r="K57" s="7"/>
      <c r="L57" s="8"/>
      <c r="M57" s="7"/>
      <c r="N57" s="8"/>
      <c r="O57" s="8"/>
      <c r="P57" s="8"/>
      <c r="Q57" s="8"/>
      <c r="R57" s="8"/>
    </row>
    <row r="58" spans="1:18" ht="36" customHeight="1">
      <c r="A58" s="64" t="s">
        <v>111</v>
      </c>
      <c r="B58" s="7">
        <v>2</v>
      </c>
      <c r="C58" s="7" t="s">
        <v>20</v>
      </c>
      <c r="D58" s="7" t="s">
        <v>21</v>
      </c>
      <c r="E58" s="8">
        <v>1</v>
      </c>
      <c r="F58" s="8"/>
      <c r="G58" s="8"/>
      <c r="H58" s="14"/>
      <c r="I58" s="8"/>
      <c r="J58" s="8"/>
      <c r="K58" s="7"/>
      <c r="L58" s="8"/>
      <c r="M58" s="7"/>
      <c r="N58" s="8"/>
      <c r="O58" s="8"/>
      <c r="P58" s="8"/>
      <c r="Q58" s="8"/>
      <c r="R58" s="8"/>
    </row>
    <row r="59" spans="1:18" ht="37.5" customHeight="1">
      <c r="A59" s="69" t="s">
        <v>93</v>
      </c>
      <c r="B59" s="7">
        <v>2</v>
      </c>
      <c r="C59" s="7" t="s">
        <v>20</v>
      </c>
      <c r="D59" s="7" t="s">
        <v>21</v>
      </c>
      <c r="E59" s="8">
        <v>1</v>
      </c>
      <c r="F59" s="8"/>
      <c r="G59" s="8"/>
      <c r="H59" s="14"/>
      <c r="I59" s="8"/>
      <c r="J59" s="8"/>
      <c r="K59" s="7"/>
      <c r="L59" s="8"/>
      <c r="M59" s="7"/>
      <c r="N59" s="8"/>
      <c r="O59" s="8"/>
      <c r="P59" s="8"/>
      <c r="Q59" s="8"/>
      <c r="R59" s="8"/>
    </row>
    <row r="60" spans="1:18" ht="48.75" customHeight="1">
      <c r="A60" s="69" t="s">
        <v>94</v>
      </c>
      <c r="B60" s="7">
        <v>3</v>
      </c>
      <c r="C60" s="7" t="s">
        <v>20</v>
      </c>
      <c r="D60" s="7" t="s">
        <v>20</v>
      </c>
      <c r="E60" s="8">
        <v>1</v>
      </c>
      <c r="F60" s="8"/>
      <c r="G60" s="8">
        <v>1</v>
      </c>
      <c r="H60" s="14"/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48.75" customHeight="1">
      <c r="A61" s="69" t="s">
        <v>98</v>
      </c>
      <c r="B61" s="7">
        <v>4</v>
      </c>
      <c r="C61" s="7" t="s">
        <v>372</v>
      </c>
      <c r="D61" s="7" t="s">
        <v>20</v>
      </c>
      <c r="E61" s="8">
        <v>2</v>
      </c>
      <c r="F61" s="8"/>
      <c r="G61" s="8">
        <v>2</v>
      </c>
      <c r="H61" s="14">
        <v>2</v>
      </c>
      <c r="I61" s="8"/>
      <c r="J61" s="8"/>
      <c r="K61" s="7"/>
      <c r="L61" s="8"/>
      <c r="M61" s="7"/>
      <c r="N61" s="8"/>
      <c r="O61" s="8"/>
      <c r="P61" s="8"/>
      <c r="Q61" s="8"/>
      <c r="R61" s="8"/>
    </row>
    <row r="62" spans="1:18" ht="48.75" customHeight="1">
      <c r="A62" s="69" t="s">
        <v>344</v>
      </c>
      <c r="B62" s="7">
        <v>1</v>
      </c>
      <c r="C62" s="7" t="s">
        <v>20</v>
      </c>
      <c r="D62" s="7" t="s">
        <v>20</v>
      </c>
      <c r="E62" s="8">
        <v>1</v>
      </c>
      <c r="F62" s="8"/>
      <c r="G62" s="8"/>
      <c r="H62" s="14"/>
      <c r="I62" s="8"/>
      <c r="J62" s="8"/>
      <c r="K62" s="7">
        <v>1</v>
      </c>
      <c r="L62" s="8"/>
      <c r="M62" s="7"/>
      <c r="N62" s="8"/>
      <c r="O62" s="8"/>
      <c r="P62" s="8"/>
      <c r="Q62" s="8"/>
      <c r="R62" s="8"/>
    </row>
    <row r="63" spans="1:18" ht="46.5" customHeight="1">
      <c r="A63" s="6"/>
      <c r="B63" s="7"/>
      <c r="C63" s="7" t="s">
        <v>115</v>
      </c>
      <c r="D63" s="7" t="s">
        <v>21</v>
      </c>
      <c r="E63" s="8"/>
      <c r="F63" s="8"/>
      <c r="G63" s="8"/>
      <c r="H63" s="14"/>
      <c r="I63" s="8"/>
      <c r="J63" s="8"/>
      <c r="K63" s="7"/>
      <c r="L63" s="8"/>
      <c r="M63" s="7"/>
      <c r="N63" s="8"/>
      <c r="O63" s="8"/>
      <c r="P63" s="8"/>
      <c r="Q63" s="8"/>
      <c r="R63" s="8"/>
    </row>
    <row r="64" spans="1:18" ht="43.5" customHeight="1">
      <c r="A64" s="6"/>
      <c r="B64" s="7"/>
      <c r="C64" s="7" t="s">
        <v>115</v>
      </c>
      <c r="D64" s="7" t="s">
        <v>21</v>
      </c>
      <c r="E64" s="8"/>
      <c r="F64" s="8"/>
      <c r="G64" s="8"/>
      <c r="H64" s="14"/>
      <c r="I64" s="8"/>
      <c r="J64" s="8"/>
      <c r="K64" s="7"/>
      <c r="L64" s="8"/>
      <c r="M64" s="7"/>
      <c r="N64" s="8"/>
      <c r="O64" s="8"/>
      <c r="P64" s="8"/>
      <c r="Q64" s="8"/>
      <c r="R64" s="8"/>
    </row>
    <row r="65" spans="1:18" ht="39" customHeight="1">
      <c r="A65" s="6"/>
      <c r="B65" s="7"/>
      <c r="C65" s="7" t="s">
        <v>115</v>
      </c>
      <c r="D65" s="7" t="s">
        <v>21</v>
      </c>
      <c r="E65" s="8"/>
      <c r="F65" s="8"/>
      <c r="G65" s="8"/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36" customHeight="1">
      <c r="A66" s="6"/>
      <c r="B66" s="7"/>
      <c r="C66" s="7" t="s">
        <v>115</v>
      </c>
      <c r="D66" s="7" t="s">
        <v>21</v>
      </c>
      <c r="E66" s="8"/>
      <c r="F66" s="8"/>
      <c r="G66" s="8"/>
      <c r="H66" s="14"/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5" customHeight="1">
      <c r="A67" s="6"/>
      <c r="B67" s="7"/>
      <c r="C67" s="7" t="s">
        <v>115</v>
      </c>
      <c r="D67" s="7" t="s">
        <v>21</v>
      </c>
      <c r="E67" s="8"/>
      <c r="F67" s="8"/>
      <c r="G67" s="8"/>
      <c r="H67" s="14"/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55.5" customHeight="1">
      <c r="A68" s="6"/>
      <c r="B68" s="7"/>
      <c r="C68" s="7" t="s">
        <v>115</v>
      </c>
      <c r="D68" s="7" t="s">
        <v>21</v>
      </c>
      <c r="E68" s="8"/>
      <c r="F68" s="8"/>
      <c r="G68" s="8"/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50.25" customHeight="1">
      <c r="A69" s="6"/>
      <c r="B69" s="7"/>
      <c r="C69" s="7" t="s">
        <v>115</v>
      </c>
      <c r="D69" s="7" t="s">
        <v>21</v>
      </c>
      <c r="E69" s="8"/>
      <c r="F69" s="8"/>
      <c r="G69" s="8"/>
      <c r="H69" s="14"/>
      <c r="I69" s="8"/>
      <c r="J69" s="8"/>
      <c r="K69" s="7"/>
      <c r="L69" s="8"/>
      <c r="M69" s="7"/>
      <c r="N69" s="8"/>
      <c r="O69" s="8"/>
      <c r="P69" s="8"/>
      <c r="Q69" s="8"/>
      <c r="R69" s="8"/>
    </row>
    <row r="70" spans="1:18" ht="50.25" customHeight="1">
      <c r="A70" s="6"/>
      <c r="B70" s="7"/>
      <c r="C70" s="7" t="s">
        <v>115</v>
      </c>
      <c r="D70" s="7" t="s">
        <v>21</v>
      </c>
      <c r="E70" s="8"/>
      <c r="F70" s="8"/>
      <c r="G70" s="8"/>
      <c r="H70" s="14"/>
      <c r="I70" s="8"/>
      <c r="J70" s="8"/>
      <c r="K70" s="7"/>
      <c r="L70" s="8"/>
      <c r="M70" s="7"/>
      <c r="N70" s="8"/>
      <c r="O70" s="8"/>
      <c r="P70" s="8"/>
      <c r="Q70" s="8"/>
      <c r="R70" s="8"/>
    </row>
    <row r="71" spans="1:18" ht="44.25" customHeight="1">
      <c r="A71" s="6"/>
      <c r="B71" s="7"/>
      <c r="C71" s="7" t="s">
        <v>115</v>
      </c>
      <c r="D71" s="7" t="s">
        <v>21</v>
      </c>
      <c r="E71" s="8"/>
      <c r="F71" s="8"/>
      <c r="G71" s="8"/>
      <c r="H71" s="14"/>
      <c r="I71" s="8"/>
      <c r="J71" s="8"/>
      <c r="K71" s="7"/>
      <c r="L71" s="8"/>
      <c r="M71" s="7"/>
      <c r="N71" s="8"/>
      <c r="O71" s="8"/>
      <c r="P71" s="8"/>
      <c r="Q71" s="8"/>
      <c r="R71" s="8"/>
    </row>
    <row r="72" spans="1:18" ht="42" customHeight="1">
      <c r="A72" s="9"/>
      <c r="B72" s="7"/>
      <c r="C72" s="7" t="s">
        <v>115</v>
      </c>
      <c r="D72" s="7" t="s">
        <v>21</v>
      </c>
      <c r="E72" s="8"/>
      <c r="F72" s="8"/>
      <c r="G72" s="8"/>
      <c r="H72" s="14"/>
      <c r="I72" s="8"/>
      <c r="J72" s="8"/>
      <c r="K72" s="7"/>
      <c r="L72" s="8"/>
      <c r="M72" s="7"/>
      <c r="N72" s="8"/>
      <c r="O72" s="8"/>
      <c r="P72" s="8"/>
      <c r="Q72" s="8"/>
      <c r="R72" s="8"/>
    </row>
    <row r="73" spans="1:18" ht="42" customHeight="1">
      <c r="A73" s="9"/>
      <c r="B73" s="7"/>
      <c r="C73" s="7" t="s">
        <v>115</v>
      </c>
      <c r="D73" s="7" t="s">
        <v>21</v>
      </c>
      <c r="E73" s="8"/>
      <c r="F73" s="8"/>
      <c r="G73" s="8"/>
      <c r="H73" s="14"/>
      <c r="I73" s="8"/>
      <c r="J73" s="8"/>
      <c r="K73" s="7"/>
      <c r="L73" s="8"/>
      <c r="M73" s="7"/>
      <c r="N73" s="8"/>
      <c r="O73" s="8"/>
      <c r="P73" s="8"/>
      <c r="Q73" s="8"/>
      <c r="R73" s="8"/>
    </row>
    <row r="74" spans="1:18" ht="38.25" customHeight="1">
      <c r="A74" s="9"/>
      <c r="B74" s="7"/>
      <c r="C74" s="7" t="s">
        <v>115</v>
      </c>
      <c r="D74" s="7" t="s">
        <v>21</v>
      </c>
      <c r="E74" s="8"/>
      <c r="F74" s="8"/>
      <c r="G74" s="8"/>
      <c r="H74" s="14"/>
      <c r="I74" s="8"/>
      <c r="J74" s="8"/>
      <c r="K74" s="7"/>
      <c r="L74" s="8"/>
      <c r="M74" s="7"/>
      <c r="N74" s="8"/>
      <c r="O74" s="8"/>
      <c r="P74" s="8"/>
      <c r="Q74" s="8"/>
      <c r="R74" s="8"/>
    </row>
    <row r="75" spans="1:18" ht="48" customHeight="1">
      <c r="A75" s="9"/>
      <c r="B75" s="7"/>
      <c r="C75" s="7" t="s">
        <v>115</v>
      </c>
      <c r="D75" s="7" t="s">
        <v>21</v>
      </c>
      <c r="E75" s="8"/>
      <c r="F75" s="8"/>
      <c r="G75" s="8"/>
      <c r="H75" s="14"/>
      <c r="I75" s="8"/>
      <c r="J75" s="8"/>
      <c r="K75" s="7"/>
      <c r="L75" s="8"/>
      <c r="M75" s="7"/>
      <c r="N75" s="8"/>
      <c r="O75" s="8"/>
      <c r="P75" s="8"/>
      <c r="Q75" s="8"/>
      <c r="R75" s="8"/>
    </row>
    <row r="76" spans="1:18" ht="30.75" customHeight="1">
      <c r="A76" s="9"/>
      <c r="B76" s="7"/>
      <c r="C76" s="7" t="s">
        <v>115</v>
      </c>
      <c r="D76" s="7" t="s">
        <v>21</v>
      </c>
      <c r="E76" s="8"/>
      <c r="F76" s="8"/>
      <c r="G76" s="8"/>
      <c r="H76" s="14"/>
      <c r="I76" s="8"/>
      <c r="J76" s="8"/>
      <c r="K76" s="7"/>
      <c r="L76" s="8"/>
      <c r="M76" s="7"/>
      <c r="N76" s="8"/>
      <c r="O76" s="8"/>
      <c r="P76" s="8"/>
      <c r="Q76" s="8"/>
      <c r="R76" s="8"/>
    </row>
    <row r="77" spans="1:18" ht="37.5" customHeight="1">
      <c r="A77" s="9"/>
      <c r="B77" s="7"/>
      <c r="C77" s="7" t="s">
        <v>115</v>
      </c>
      <c r="D77" s="7" t="s">
        <v>21</v>
      </c>
      <c r="E77" s="8"/>
      <c r="F77" s="8"/>
      <c r="G77" s="8"/>
      <c r="H77" s="14"/>
      <c r="I77" s="8"/>
      <c r="J77" s="8"/>
      <c r="K77" s="7"/>
      <c r="L77" s="15"/>
      <c r="M77" s="7"/>
      <c r="N77" s="8"/>
      <c r="O77" s="15"/>
      <c r="P77" s="15"/>
      <c r="Q77" s="15"/>
      <c r="R77" s="15"/>
    </row>
    <row r="78" spans="1:18" ht="43.5" customHeight="1">
      <c r="A78" s="9"/>
      <c r="B78" s="7"/>
      <c r="C78" s="7" t="s">
        <v>115</v>
      </c>
      <c r="D78" s="7" t="s">
        <v>21</v>
      </c>
      <c r="E78" s="8"/>
      <c r="F78" s="8"/>
      <c r="G78" s="8"/>
      <c r="H78" s="14"/>
      <c r="I78" s="8"/>
      <c r="J78" s="8"/>
      <c r="K78" s="7"/>
      <c r="L78" s="15"/>
      <c r="M78" s="7"/>
      <c r="N78" s="8"/>
      <c r="O78" s="15"/>
      <c r="P78" s="15"/>
      <c r="Q78" s="15"/>
      <c r="R78" s="15"/>
    </row>
    <row r="79" spans="1:18" ht="39" customHeight="1">
      <c r="A79" s="9"/>
      <c r="B79" s="7"/>
      <c r="C79" s="7" t="s">
        <v>115</v>
      </c>
      <c r="D79" s="7" t="s">
        <v>21</v>
      </c>
      <c r="E79" s="8"/>
      <c r="F79" s="8"/>
      <c r="G79" s="8"/>
      <c r="H79" s="14"/>
      <c r="I79" s="8"/>
      <c r="J79" s="8"/>
      <c r="K79" s="7"/>
      <c r="L79" s="15"/>
      <c r="M79" s="7"/>
      <c r="N79" s="8"/>
      <c r="O79" s="15"/>
      <c r="P79" s="15"/>
      <c r="Q79" s="15"/>
      <c r="R79" s="15"/>
    </row>
    <row r="80" spans="1:18" ht="50.25" customHeight="1">
      <c r="A80" s="9"/>
      <c r="B80" s="7"/>
      <c r="C80" s="7" t="s">
        <v>115</v>
      </c>
      <c r="D80" s="7" t="s">
        <v>21</v>
      </c>
      <c r="E80" s="8"/>
      <c r="F80" s="8"/>
      <c r="G80" s="8"/>
      <c r="H80" s="14"/>
      <c r="I80" s="8"/>
      <c r="J80" s="8"/>
      <c r="K80" s="7"/>
      <c r="L80" s="15"/>
      <c r="M80" s="7"/>
      <c r="N80" s="8"/>
      <c r="O80" s="15"/>
      <c r="P80" s="15"/>
      <c r="Q80" s="15"/>
      <c r="R80" s="15"/>
    </row>
    <row r="81" spans="1:18" ht="42.75" customHeight="1">
      <c r="A81" s="9"/>
      <c r="B81" s="7"/>
      <c r="C81" s="7" t="s">
        <v>115</v>
      </c>
      <c r="D81" s="7" t="s">
        <v>21</v>
      </c>
      <c r="E81" s="8"/>
      <c r="F81" s="8"/>
      <c r="G81" s="8"/>
      <c r="H81" s="14"/>
      <c r="I81" s="8"/>
      <c r="J81" s="8"/>
      <c r="K81" s="7"/>
      <c r="L81" s="15"/>
      <c r="M81" s="7"/>
      <c r="N81" s="8"/>
      <c r="O81" s="15"/>
      <c r="P81" s="15"/>
      <c r="Q81" s="15"/>
      <c r="R81" s="15"/>
    </row>
    <row r="82" spans="1:18" ht="41.25" customHeight="1">
      <c r="A82" s="9"/>
      <c r="B82" s="7"/>
      <c r="C82" s="7" t="s">
        <v>115</v>
      </c>
      <c r="D82" s="7" t="s">
        <v>21</v>
      </c>
      <c r="E82" s="8"/>
      <c r="F82" s="8"/>
      <c r="G82" s="8"/>
      <c r="H82" s="14"/>
      <c r="I82" s="8"/>
      <c r="J82" s="8"/>
      <c r="K82" s="7"/>
      <c r="L82" s="15"/>
      <c r="M82" s="7"/>
      <c r="N82" s="8"/>
      <c r="O82" s="15"/>
      <c r="P82" s="15"/>
      <c r="Q82" s="15"/>
      <c r="R82" s="15"/>
    </row>
    <row r="83" spans="1:18" ht="45" customHeight="1">
      <c r="A83" s="9"/>
      <c r="B83" s="7"/>
      <c r="C83" s="7" t="s">
        <v>115</v>
      </c>
      <c r="D83" s="7" t="s">
        <v>21</v>
      </c>
      <c r="E83" s="8"/>
      <c r="F83" s="8"/>
      <c r="G83" s="8"/>
      <c r="H83" s="14"/>
      <c r="I83" s="8"/>
      <c r="J83" s="8"/>
      <c r="K83" s="7"/>
      <c r="L83" s="8"/>
      <c r="M83" s="7"/>
      <c r="N83" s="8"/>
      <c r="O83" s="8"/>
      <c r="P83" s="8"/>
      <c r="Q83" s="8"/>
      <c r="R83" s="8"/>
    </row>
    <row r="84" spans="1:18" ht="39.75" customHeight="1">
      <c r="A84" s="42"/>
      <c r="B84" s="8"/>
      <c r="C84" s="7" t="s">
        <v>115</v>
      </c>
      <c r="D84" s="7" t="s">
        <v>21</v>
      </c>
      <c r="E84" s="8"/>
      <c r="F84" s="8"/>
      <c r="G84" s="8"/>
      <c r="H84" s="8"/>
      <c r="I84" s="8"/>
      <c r="J84" s="8"/>
      <c r="K84" s="7"/>
      <c r="L84" s="8"/>
      <c r="M84" s="7"/>
      <c r="N84" s="15"/>
      <c r="O84" s="15"/>
      <c r="P84" s="15"/>
      <c r="Q84" s="15"/>
      <c r="R84" s="15"/>
    </row>
    <row r="85" spans="1:18" hidden="1">
      <c r="A85" s="15"/>
      <c r="B85" s="15"/>
      <c r="C85" s="15"/>
      <c r="D85" s="15"/>
      <c r="E85" s="8"/>
      <c r="F85" s="15"/>
      <c r="G85" s="15"/>
      <c r="H85" s="18"/>
      <c r="I85" s="15"/>
      <c r="J85" s="15"/>
      <c r="K85" s="7"/>
      <c r="L85" s="15"/>
      <c r="M85" s="7"/>
      <c r="N85" s="15"/>
      <c r="O85" s="15"/>
      <c r="P85" s="15"/>
      <c r="Q85" s="15"/>
      <c r="R85" s="15"/>
    </row>
    <row r="86" spans="1:18" ht="37.5" customHeight="1">
      <c r="A86" s="15"/>
      <c r="B86" s="15"/>
      <c r="C86" s="7" t="s">
        <v>115</v>
      </c>
      <c r="D86" s="7" t="s">
        <v>21</v>
      </c>
      <c r="E86" s="8"/>
      <c r="F86" s="15"/>
      <c r="G86" s="15"/>
      <c r="H86" s="18"/>
      <c r="I86" s="15"/>
      <c r="J86" s="15"/>
      <c r="K86" s="7"/>
      <c r="L86" s="15"/>
      <c r="M86" s="7"/>
      <c r="N86" s="15"/>
      <c r="O86" s="15"/>
      <c r="P86" s="15"/>
      <c r="Q86" s="15"/>
      <c r="R86" s="15"/>
    </row>
    <row r="87" spans="1:18" ht="37.5" customHeight="1">
      <c r="A87" s="15"/>
      <c r="B87" s="15"/>
      <c r="C87" s="7" t="s">
        <v>115</v>
      </c>
      <c r="D87" s="7" t="s">
        <v>21</v>
      </c>
      <c r="E87" s="8"/>
      <c r="F87" s="15"/>
      <c r="G87" s="15"/>
      <c r="H87" s="18"/>
      <c r="I87" s="15"/>
      <c r="J87" s="15"/>
      <c r="K87" s="7"/>
      <c r="L87" s="15"/>
      <c r="M87" s="7"/>
      <c r="N87" s="15"/>
      <c r="O87" s="15"/>
      <c r="P87" s="15"/>
      <c r="Q87" s="15"/>
      <c r="R87" s="15"/>
    </row>
    <row r="88" spans="1:18" ht="33.75" customHeight="1">
      <c r="A88" s="15"/>
      <c r="B88" s="15"/>
      <c r="C88" s="7" t="s">
        <v>115</v>
      </c>
      <c r="D88" s="7" t="s">
        <v>21</v>
      </c>
      <c r="E88" s="8"/>
      <c r="F88" s="15"/>
      <c r="G88" s="15"/>
      <c r="H88" s="18"/>
      <c r="I88" s="15"/>
      <c r="J88" s="15"/>
      <c r="K88" s="7"/>
      <c r="L88" s="15"/>
      <c r="M88" s="7"/>
      <c r="N88" s="15"/>
      <c r="O88" s="15"/>
      <c r="P88" s="15"/>
      <c r="Q88" s="15"/>
      <c r="R88" s="15"/>
    </row>
    <row r="89" spans="1:18">
      <c r="A89" s="26"/>
      <c r="B89" s="26"/>
      <c r="C89" s="26"/>
      <c r="D89" s="26"/>
      <c r="E89" s="27">
        <f>SUM(E5:E88)</f>
        <v>239</v>
      </c>
      <c r="F89" s="26"/>
      <c r="G89" s="26">
        <f>SUM(G5:G88)</f>
        <v>91</v>
      </c>
      <c r="H89" s="3">
        <f>SUM(H5:H88)</f>
        <v>69</v>
      </c>
      <c r="I89" s="26"/>
      <c r="J89" s="26"/>
      <c r="K89" s="28"/>
      <c r="L89" s="26"/>
      <c r="M89" s="28"/>
      <c r="N89" s="26"/>
      <c r="O89" s="26"/>
      <c r="P89" s="26"/>
      <c r="Q89" s="26"/>
      <c r="R89" s="26"/>
    </row>
    <row r="90" spans="1:18">
      <c r="A90" s="26"/>
      <c r="B90" s="26"/>
      <c r="C90" s="26"/>
      <c r="D90" s="26"/>
      <c r="E90" s="27"/>
      <c r="F90" s="26"/>
      <c r="G90" s="26"/>
      <c r="H90" s="3"/>
      <c r="I90" s="26"/>
      <c r="J90" s="26"/>
      <c r="K90" s="28"/>
      <c r="L90" s="26"/>
      <c r="M90" s="28"/>
      <c r="N90" s="26"/>
      <c r="O90" s="26"/>
      <c r="P90" s="26"/>
      <c r="Q90" s="26"/>
      <c r="R90" s="26"/>
    </row>
    <row r="91" spans="1:18">
      <c r="A91" s="26"/>
      <c r="B91" s="26"/>
      <c r="C91" s="26"/>
      <c r="D91" s="26"/>
      <c r="E91" s="27"/>
      <c r="F91" s="26"/>
      <c r="G91" s="26"/>
      <c r="H91" s="3"/>
      <c r="I91" s="26"/>
      <c r="J91" s="26"/>
      <c r="K91" s="28"/>
      <c r="L91" s="26"/>
      <c r="M91" s="28"/>
      <c r="N91" s="26"/>
      <c r="O91" s="26"/>
      <c r="P91" s="26"/>
      <c r="Q91" s="26"/>
      <c r="R91" s="26"/>
    </row>
    <row r="92" spans="1:18">
      <c r="A92" s="26"/>
      <c r="B92" s="26"/>
      <c r="C92" s="26"/>
      <c r="D92" s="26"/>
      <c r="E92" s="27"/>
      <c r="F92" s="26"/>
      <c r="G92" s="26"/>
      <c r="H92" s="3"/>
      <c r="I92" s="26"/>
      <c r="J92" s="26"/>
      <c r="K92" s="28"/>
      <c r="L92" s="26"/>
      <c r="M92" s="28"/>
      <c r="N92" s="26"/>
      <c r="O92" s="26"/>
      <c r="P92" s="26"/>
      <c r="Q92" s="26"/>
      <c r="R92" s="26"/>
    </row>
    <row r="118" spans="6:6">
      <c r="F118" s="44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42"/>
  <sheetViews>
    <sheetView zoomScale="60" zoomScaleNormal="60" workbookViewId="0">
      <pane ySplit="4" topLeftCell="A61" activePane="bottomLeft" state="frozen"/>
      <selection pane="bottomLeft" activeCell="I5" sqref="I5:I75"/>
    </sheetView>
  </sheetViews>
  <sheetFormatPr baseColWidth="10" defaultColWidth="9" defaultRowHeight="15"/>
  <cols>
    <col min="1" max="1" width="61.42578125" style="31" customWidth="1"/>
    <col min="2" max="2" width="25.7109375" style="31" customWidth="1"/>
    <col min="3" max="3" width="49" style="31" customWidth="1"/>
    <col min="4" max="4" width="37.85546875" style="31" customWidth="1"/>
    <col min="5" max="5" width="25.7109375" style="31" customWidth="1"/>
    <col min="6" max="6" width="25.7109375" style="31" hidden="1" customWidth="1"/>
    <col min="7" max="7" width="25.7109375" style="31" customWidth="1"/>
    <col min="8" max="8" width="25.7109375" style="43" customWidth="1"/>
    <col min="9" max="18" width="25.7109375" style="31" customWidth="1"/>
    <col min="19" max="16384" width="9" style="31"/>
  </cols>
  <sheetData>
    <row r="1" spans="1:18" ht="14.25" customHeight="1">
      <c r="A1" s="84" t="s">
        <v>0</v>
      </c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18">
      <c r="A2" s="88" t="s">
        <v>1</v>
      </c>
      <c r="B2" s="89"/>
      <c r="C2" s="89"/>
      <c r="D2" s="89"/>
      <c r="E2" s="89"/>
      <c r="F2" s="89"/>
      <c r="G2" s="89"/>
      <c r="H2" s="90"/>
      <c r="I2" s="89"/>
      <c r="J2" s="89"/>
      <c r="K2" s="89"/>
      <c r="L2" s="89"/>
      <c r="M2" s="89"/>
      <c r="N2" s="89"/>
      <c r="O2" s="89"/>
      <c r="P2" s="89"/>
      <c r="Q2" s="89"/>
      <c r="R2" s="91"/>
    </row>
    <row r="3" spans="1:18" ht="14.25" customHeight="1">
      <c r="A3" s="92">
        <v>44136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42.75">
      <c r="A4" s="32" t="s">
        <v>2</v>
      </c>
      <c r="B4" s="33" t="s">
        <v>3</v>
      </c>
      <c r="C4" s="34" t="s">
        <v>4</v>
      </c>
      <c r="D4" s="34" t="s">
        <v>5</v>
      </c>
      <c r="E4" s="34" t="s">
        <v>6</v>
      </c>
      <c r="F4" s="33" t="s">
        <v>7</v>
      </c>
      <c r="G4" s="33" t="s">
        <v>8</v>
      </c>
      <c r="H4" s="35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6" t="s">
        <v>16</v>
      </c>
      <c r="P4" s="33" t="s">
        <v>17</v>
      </c>
      <c r="Q4" s="36" t="s">
        <v>18</v>
      </c>
      <c r="R4" s="36" t="s">
        <v>19</v>
      </c>
    </row>
    <row r="5" spans="1:18" ht="40.5" customHeight="1">
      <c r="A5" s="72" t="s">
        <v>388</v>
      </c>
      <c r="B5" s="7">
        <f>1+1</f>
        <v>2</v>
      </c>
      <c r="C5" s="7" t="s">
        <v>446</v>
      </c>
      <c r="D5" s="7" t="s">
        <v>21</v>
      </c>
      <c r="E5" s="8">
        <f>1+1</f>
        <v>2</v>
      </c>
      <c r="F5" s="8"/>
      <c r="G5" s="8"/>
      <c r="H5" s="14"/>
      <c r="I5" s="81"/>
      <c r="J5" s="76">
        <f>1+1</f>
        <v>2</v>
      </c>
      <c r="K5" s="78"/>
      <c r="L5" s="8"/>
      <c r="M5" s="7"/>
      <c r="N5" s="8"/>
      <c r="O5" s="8"/>
      <c r="P5" s="8"/>
      <c r="Q5" s="8"/>
      <c r="R5" s="8"/>
    </row>
    <row r="6" spans="1:18" ht="57" customHeight="1">
      <c r="A6" s="70" t="s">
        <v>389</v>
      </c>
      <c r="B6" s="7">
        <f>2+2+2+2+3+3+3</f>
        <v>17</v>
      </c>
      <c r="C6" s="7" t="s">
        <v>371</v>
      </c>
      <c r="D6" s="7" t="s">
        <v>21</v>
      </c>
      <c r="E6" s="8">
        <f>2+1+1+2+1+1+1</f>
        <v>9</v>
      </c>
      <c r="F6" s="8"/>
      <c r="G6" s="8">
        <f>1+1+1+1+1+1</f>
        <v>6</v>
      </c>
      <c r="H6" s="14">
        <v>1</v>
      </c>
      <c r="I6" s="81">
        <v>1</v>
      </c>
      <c r="J6" s="76">
        <v>1</v>
      </c>
      <c r="K6" s="78"/>
      <c r="L6" s="8"/>
      <c r="M6" s="7"/>
      <c r="N6" s="8">
        <v>1</v>
      </c>
      <c r="O6" s="8"/>
      <c r="P6" s="8"/>
      <c r="Q6" s="8"/>
      <c r="R6" s="8"/>
    </row>
    <row r="7" spans="1:18" ht="45.75" customHeight="1">
      <c r="A7" s="70" t="s">
        <v>390</v>
      </c>
      <c r="B7" s="7">
        <f>2+2+2</f>
        <v>6</v>
      </c>
      <c r="C7" s="7" t="s">
        <v>112</v>
      </c>
      <c r="D7" s="7" t="s">
        <v>21</v>
      </c>
      <c r="E7" s="8">
        <f>1+1+1</f>
        <v>3</v>
      </c>
      <c r="F7" s="8"/>
      <c r="G7" s="8">
        <f>1+1+1</f>
        <v>3</v>
      </c>
      <c r="H7" s="14"/>
      <c r="I7" s="81"/>
      <c r="J7" s="76"/>
      <c r="K7" s="78"/>
      <c r="L7" s="8"/>
      <c r="M7" s="7"/>
      <c r="N7" s="8"/>
      <c r="O7" s="8"/>
      <c r="P7" s="14"/>
      <c r="Q7" s="8"/>
      <c r="R7" s="8"/>
    </row>
    <row r="8" spans="1:18" ht="41.25" customHeight="1">
      <c r="A8" s="70" t="s">
        <v>391</v>
      </c>
      <c r="B8" s="7">
        <f>1+1+2+1+1+1+3+3+3</f>
        <v>16</v>
      </c>
      <c r="C8" s="7" t="s">
        <v>446</v>
      </c>
      <c r="D8" s="7" t="s">
        <v>21</v>
      </c>
      <c r="E8" s="8">
        <f>1+1+1+1+1+1+1+1</f>
        <v>8</v>
      </c>
      <c r="F8" s="8"/>
      <c r="G8" s="8">
        <f>1+1+1+1+1</f>
        <v>5</v>
      </c>
      <c r="H8" s="14"/>
      <c r="I8" s="81">
        <v>1</v>
      </c>
      <c r="J8" s="76">
        <f>1+1</f>
        <v>2</v>
      </c>
      <c r="K8" s="78"/>
      <c r="L8" s="8"/>
      <c r="M8" s="7"/>
      <c r="N8" s="8"/>
      <c r="O8" s="8"/>
      <c r="P8" s="14"/>
      <c r="Q8" s="8"/>
      <c r="R8" s="8"/>
    </row>
    <row r="9" spans="1:18" ht="46.5" customHeight="1">
      <c r="A9" s="72" t="s">
        <v>392</v>
      </c>
      <c r="B9" s="7">
        <f>3+2</f>
        <v>5</v>
      </c>
      <c r="C9" s="7" t="s">
        <v>456</v>
      </c>
      <c r="D9" s="7" t="s">
        <v>21</v>
      </c>
      <c r="E9" s="8">
        <f>1+1</f>
        <v>2</v>
      </c>
      <c r="F9" s="8"/>
      <c r="G9" s="8"/>
      <c r="H9" s="14">
        <v>1</v>
      </c>
      <c r="I9" s="82">
        <v>1</v>
      </c>
      <c r="J9" s="76"/>
      <c r="K9" s="78"/>
      <c r="L9" s="8"/>
      <c r="M9" s="7"/>
      <c r="N9" s="8">
        <v>1</v>
      </c>
      <c r="O9" s="8"/>
      <c r="P9" s="8"/>
      <c r="Q9" s="8"/>
      <c r="R9" s="8"/>
    </row>
    <row r="10" spans="1:18" ht="45.75" customHeight="1">
      <c r="A10" s="73" t="s">
        <v>393</v>
      </c>
      <c r="B10" s="7">
        <f>5+3+4+4</f>
        <v>16</v>
      </c>
      <c r="C10" s="7" t="s">
        <v>447</v>
      </c>
      <c r="D10" s="7" t="s">
        <v>21</v>
      </c>
      <c r="E10" s="8">
        <f>1+1+1+1</f>
        <v>4</v>
      </c>
      <c r="F10" s="8"/>
      <c r="G10" s="8">
        <f>1+1+1</f>
        <v>3</v>
      </c>
      <c r="H10" s="76">
        <v>1</v>
      </c>
      <c r="I10" s="83"/>
      <c r="J10" s="76"/>
      <c r="K10" s="78"/>
      <c r="L10" s="8"/>
      <c r="M10" s="7"/>
      <c r="N10" s="8"/>
      <c r="O10" s="8"/>
      <c r="P10" s="8"/>
      <c r="Q10" s="8"/>
      <c r="R10" s="8"/>
    </row>
    <row r="11" spans="1:18" ht="50.25" customHeight="1">
      <c r="A11" s="70" t="s">
        <v>394</v>
      </c>
      <c r="B11" s="7">
        <f>3+4+1+4</f>
        <v>12</v>
      </c>
      <c r="C11" s="7" t="s">
        <v>463</v>
      </c>
      <c r="D11" s="7" t="s">
        <v>21</v>
      </c>
      <c r="E11" s="8">
        <f>1+1+1+1</f>
        <v>4</v>
      </c>
      <c r="F11" s="8"/>
      <c r="G11" s="8">
        <f>1+1+1</f>
        <v>3</v>
      </c>
      <c r="H11" s="14"/>
      <c r="I11" s="81"/>
      <c r="J11" s="76"/>
      <c r="K11" s="79">
        <v>1</v>
      </c>
      <c r="L11" s="8"/>
      <c r="M11" s="7"/>
      <c r="N11" s="8"/>
      <c r="O11" s="8"/>
      <c r="P11" s="8"/>
      <c r="Q11" s="8"/>
      <c r="R11" s="8"/>
    </row>
    <row r="12" spans="1:18" ht="44.25" customHeight="1">
      <c r="A12" s="71" t="s">
        <v>395</v>
      </c>
      <c r="B12" s="7">
        <f>2+2</f>
        <v>4</v>
      </c>
      <c r="C12" s="7" t="s">
        <v>112</v>
      </c>
      <c r="D12" s="7" t="s">
        <v>21</v>
      </c>
      <c r="E12" s="8">
        <f>1+1</f>
        <v>2</v>
      </c>
      <c r="F12" s="8"/>
      <c r="G12" s="8">
        <v>1</v>
      </c>
      <c r="H12" s="14"/>
      <c r="I12" s="77"/>
      <c r="J12" s="76"/>
      <c r="K12" s="78"/>
      <c r="L12" s="8"/>
      <c r="M12" s="7"/>
      <c r="N12" s="8"/>
      <c r="O12" s="8"/>
      <c r="P12" s="8"/>
      <c r="Q12" s="8"/>
      <c r="R12" s="8"/>
    </row>
    <row r="13" spans="1:18" s="40" customFormat="1" ht="42" customHeight="1">
      <c r="A13" s="72" t="s">
        <v>396</v>
      </c>
      <c r="B13" s="7">
        <f>3+3+3+3</f>
        <v>12</v>
      </c>
      <c r="C13" s="7" t="s">
        <v>448</v>
      </c>
      <c r="D13" s="7" t="s">
        <v>21</v>
      </c>
      <c r="E13" s="8">
        <f>1+1+1+1</f>
        <v>4</v>
      </c>
      <c r="F13" s="8"/>
      <c r="G13" s="8"/>
      <c r="H13" s="14">
        <f>1+1</f>
        <v>2</v>
      </c>
      <c r="I13" s="77"/>
      <c r="J13" s="76"/>
      <c r="K13" s="78"/>
      <c r="L13" s="14"/>
      <c r="M13" s="7"/>
      <c r="N13" s="8"/>
      <c r="O13" s="14"/>
      <c r="P13" s="14"/>
      <c r="Q13" s="14"/>
      <c r="R13" s="14"/>
    </row>
    <row r="14" spans="1:18" ht="42.75" customHeight="1">
      <c r="A14" s="70" t="s">
        <v>397</v>
      </c>
      <c r="B14" s="7">
        <f>4+4+5+4+4+1</f>
        <v>22</v>
      </c>
      <c r="C14" s="7" t="s">
        <v>448</v>
      </c>
      <c r="D14" s="7" t="s">
        <v>21</v>
      </c>
      <c r="E14" s="8">
        <f>1+1+1+1+1+1</f>
        <v>6</v>
      </c>
      <c r="F14" s="8"/>
      <c r="G14" s="8">
        <f>1+1</f>
        <v>2</v>
      </c>
      <c r="H14" s="14">
        <f>1+1+1+1+1</f>
        <v>5</v>
      </c>
      <c r="I14" s="77"/>
      <c r="J14" s="76"/>
      <c r="K14" s="78"/>
      <c r="L14" s="8"/>
      <c r="M14" s="7"/>
      <c r="N14" s="8"/>
      <c r="O14" s="8"/>
      <c r="P14" s="8"/>
      <c r="Q14" s="8"/>
      <c r="R14" s="8"/>
    </row>
    <row r="15" spans="1:18" ht="45.75" customHeight="1">
      <c r="A15" s="71" t="s">
        <v>398</v>
      </c>
      <c r="B15" s="7">
        <f>2+2</f>
        <v>4</v>
      </c>
      <c r="C15" s="7" t="s">
        <v>112</v>
      </c>
      <c r="D15" s="7" t="s">
        <v>21</v>
      </c>
      <c r="E15" s="8">
        <f>1+1</f>
        <v>2</v>
      </c>
      <c r="F15" s="8"/>
      <c r="G15" s="8">
        <v>1</v>
      </c>
      <c r="H15" s="14"/>
      <c r="I15" s="77"/>
      <c r="J15" s="76"/>
      <c r="K15" s="78"/>
      <c r="L15" s="8"/>
      <c r="M15" s="7"/>
      <c r="N15" s="8"/>
      <c r="O15" s="8"/>
      <c r="P15" s="8"/>
      <c r="Q15" s="8"/>
      <c r="R15" s="8"/>
    </row>
    <row r="16" spans="1:18" s="40" customFormat="1" ht="32.25" customHeight="1">
      <c r="A16" s="70" t="s">
        <v>399</v>
      </c>
      <c r="B16" s="7">
        <f>3+3</f>
        <v>6</v>
      </c>
      <c r="C16" s="7" t="s">
        <v>448</v>
      </c>
      <c r="D16" s="7" t="s">
        <v>21</v>
      </c>
      <c r="E16" s="8">
        <f>1+1</f>
        <v>2</v>
      </c>
      <c r="F16" s="8"/>
      <c r="G16" s="8"/>
      <c r="H16" s="14">
        <v>1</v>
      </c>
      <c r="I16" s="77"/>
      <c r="J16" s="76"/>
      <c r="K16" s="78"/>
      <c r="L16" s="14"/>
      <c r="M16" s="7"/>
      <c r="N16" s="8"/>
      <c r="O16" s="14"/>
      <c r="P16" s="14"/>
      <c r="Q16" s="14"/>
      <c r="R16" s="14"/>
    </row>
    <row r="17" spans="1:18" ht="38.25" customHeight="1">
      <c r="A17" s="72" t="s">
        <v>400</v>
      </c>
      <c r="B17" s="7">
        <f>2+4+1+5+4+4+3+1</f>
        <v>24</v>
      </c>
      <c r="C17" s="7" t="s">
        <v>457</v>
      </c>
      <c r="D17" s="7" t="s">
        <v>21</v>
      </c>
      <c r="E17" s="8">
        <f>1+1+1+1+1+1+1+1</f>
        <v>8</v>
      </c>
      <c r="F17" s="8"/>
      <c r="G17" s="8">
        <f>1+1+1+1</f>
        <v>4</v>
      </c>
      <c r="H17" s="14"/>
      <c r="I17" s="81">
        <f>1+1+1+1+1+1</f>
        <v>6</v>
      </c>
      <c r="J17" s="76">
        <v>1</v>
      </c>
      <c r="K17" s="78"/>
      <c r="L17" s="8"/>
      <c r="M17" s="7"/>
      <c r="N17" s="8"/>
      <c r="O17" s="8"/>
      <c r="P17" s="8"/>
      <c r="Q17" s="8"/>
      <c r="R17" s="8"/>
    </row>
    <row r="18" spans="1:18" ht="38.25" customHeight="1">
      <c r="A18" s="72" t="s">
        <v>401</v>
      </c>
      <c r="B18" s="7">
        <f>3+3+3</f>
        <v>9</v>
      </c>
      <c r="C18" s="7" t="s">
        <v>448</v>
      </c>
      <c r="D18" s="7" t="s">
        <v>21</v>
      </c>
      <c r="E18" s="8">
        <f>1+1+1</f>
        <v>3</v>
      </c>
      <c r="F18" s="8"/>
      <c r="G18" s="8"/>
      <c r="H18" s="14">
        <v>1</v>
      </c>
      <c r="I18" s="77"/>
      <c r="J18" s="76"/>
      <c r="K18" s="78"/>
      <c r="L18" s="8"/>
      <c r="M18" s="7"/>
      <c r="N18" s="8"/>
      <c r="O18" s="8"/>
      <c r="P18" s="8"/>
      <c r="Q18" s="8"/>
      <c r="R18" s="8"/>
    </row>
    <row r="19" spans="1:18" ht="33" customHeight="1">
      <c r="A19" s="72" t="s">
        <v>402</v>
      </c>
      <c r="B19" s="7">
        <f>5+5+4</f>
        <v>14</v>
      </c>
      <c r="C19" s="7" t="s">
        <v>458</v>
      </c>
      <c r="D19" s="7" t="s">
        <v>21</v>
      </c>
      <c r="E19" s="8">
        <f>1+1+1</f>
        <v>3</v>
      </c>
      <c r="F19" s="8"/>
      <c r="G19" s="8">
        <f>1+1</f>
        <v>2</v>
      </c>
      <c r="H19" s="14">
        <v>1</v>
      </c>
      <c r="I19" s="81"/>
      <c r="J19" s="76">
        <v>1</v>
      </c>
      <c r="K19" s="78"/>
      <c r="L19" s="8"/>
      <c r="M19" s="7"/>
      <c r="N19" s="8"/>
      <c r="O19" s="8"/>
      <c r="P19" s="8"/>
      <c r="Q19" s="8"/>
      <c r="R19" s="8"/>
    </row>
    <row r="20" spans="1:18" ht="38.25" customHeight="1">
      <c r="A20" s="73" t="s">
        <v>403</v>
      </c>
      <c r="B20" s="7">
        <f>2+2+2+1+1</f>
        <v>8</v>
      </c>
      <c r="C20" s="7" t="s">
        <v>447</v>
      </c>
      <c r="D20" s="7" t="s">
        <v>21</v>
      </c>
      <c r="E20" s="8">
        <f>1+1+1+1+1</f>
        <v>5</v>
      </c>
      <c r="F20" s="8"/>
      <c r="G20" s="8">
        <f>1+1+1+1</f>
        <v>4</v>
      </c>
      <c r="H20" s="14">
        <f>1+1</f>
        <v>2</v>
      </c>
      <c r="I20" s="77"/>
      <c r="J20" s="76"/>
      <c r="K20" s="78"/>
      <c r="L20" s="8"/>
      <c r="M20" s="7"/>
      <c r="N20" s="8"/>
      <c r="O20" s="8"/>
      <c r="P20" s="8"/>
      <c r="Q20" s="8"/>
      <c r="R20" s="8"/>
    </row>
    <row r="21" spans="1:18" ht="33" customHeight="1">
      <c r="A21" s="72" t="s">
        <v>404</v>
      </c>
      <c r="B21" s="7">
        <f>2+3+3</f>
        <v>8</v>
      </c>
      <c r="C21" s="7" t="s">
        <v>448</v>
      </c>
      <c r="D21" s="7" t="s">
        <v>21</v>
      </c>
      <c r="E21" s="8">
        <f>1+1+1</f>
        <v>3</v>
      </c>
      <c r="F21" s="8"/>
      <c r="G21" s="8"/>
      <c r="H21" s="14">
        <v>1</v>
      </c>
      <c r="I21" s="77"/>
      <c r="J21" s="76"/>
      <c r="K21" s="78"/>
      <c r="L21" s="8"/>
      <c r="M21" s="7"/>
      <c r="N21" s="8"/>
      <c r="O21" s="8"/>
      <c r="P21" s="8"/>
      <c r="Q21" s="8"/>
      <c r="R21" s="8"/>
    </row>
    <row r="22" spans="1:18" ht="42.75" customHeight="1">
      <c r="A22" s="72" t="s">
        <v>405</v>
      </c>
      <c r="B22" s="7">
        <v>4</v>
      </c>
      <c r="C22" s="7" t="s">
        <v>112</v>
      </c>
      <c r="D22" s="7" t="s">
        <v>21</v>
      </c>
      <c r="E22" s="8">
        <v>1</v>
      </c>
      <c r="F22" s="8"/>
      <c r="G22" s="8">
        <v>1</v>
      </c>
      <c r="H22" s="14"/>
      <c r="I22" s="77"/>
      <c r="J22" s="76"/>
      <c r="K22" s="78"/>
      <c r="L22" s="8"/>
      <c r="M22" s="7"/>
      <c r="N22" s="8"/>
      <c r="O22" s="8"/>
      <c r="P22" s="8"/>
      <c r="Q22" s="8"/>
      <c r="R22" s="8"/>
    </row>
    <row r="23" spans="1:18" ht="40.5" customHeight="1">
      <c r="A23" s="72" t="s">
        <v>406</v>
      </c>
      <c r="B23" s="7">
        <f>5+4+3</f>
        <v>12</v>
      </c>
      <c r="C23" s="7" t="s">
        <v>459</v>
      </c>
      <c r="D23" s="7" t="s">
        <v>21</v>
      </c>
      <c r="E23" s="8">
        <f>1+1+1</f>
        <v>3</v>
      </c>
      <c r="F23" s="8"/>
      <c r="G23" s="8">
        <f>1+1</f>
        <v>2</v>
      </c>
      <c r="H23" s="14">
        <v>1</v>
      </c>
      <c r="I23" s="77"/>
      <c r="J23" s="76"/>
      <c r="K23" s="78"/>
      <c r="L23" s="8"/>
      <c r="M23" s="7"/>
      <c r="N23" s="8"/>
      <c r="O23" s="8"/>
      <c r="P23" s="8"/>
      <c r="Q23" s="8"/>
      <c r="R23" s="8"/>
    </row>
    <row r="24" spans="1:18" ht="38.25" customHeight="1">
      <c r="A24" s="70" t="s">
        <v>407</v>
      </c>
      <c r="B24" s="7">
        <v>2</v>
      </c>
      <c r="C24" s="7" t="s">
        <v>450</v>
      </c>
      <c r="D24" s="7" t="s">
        <v>21</v>
      </c>
      <c r="E24" s="8">
        <v>1</v>
      </c>
      <c r="F24" s="8"/>
      <c r="G24" s="8"/>
      <c r="H24" s="14">
        <v>1</v>
      </c>
      <c r="I24" s="77"/>
      <c r="J24" s="76"/>
      <c r="K24" s="78"/>
      <c r="L24" s="8"/>
      <c r="M24" s="7"/>
      <c r="N24" s="8"/>
      <c r="O24" s="8"/>
      <c r="P24" s="8"/>
      <c r="Q24" s="8"/>
      <c r="R24" s="8"/>
    </row>
    <row r="25" spans="1:18" ht="38.25" customHeight="1">
      <c r="A25" s="73" t="s">
        <v>408</v>
      </c>
      <c r="B25" s="7">
        <f>2+2</f>
        <v>4</v>
      </c>
      <c r="C25" s="7" t="s">
        <v>112</v>
      </c>
      <c r="D25" s="7" t="s">
        <v>21</v>
      </c>
      <c r="E25" s="8">
        <f>1+1</f>
        <v>2</v>
      </c>
      <c r="F25" s="8"/>
      <c r="G25" s="8">
        <f>1+1</f>
        <v>2</v>
      </c>
      <c r="H25" s="14"/>
      <c r="I25" s="77"/>
      <c r="J25" s="76"/>
      <c r="K25" s="78"/>
      <c r="L25" s="8"/>
      <c r="M25" s="7"/>
      <c r="N25" s="8"/>
      <c r="O25" s="8"/>
      <c r="P25" s="8"/>
      <c r="Q25" s="8"/>
      <c r="R25" s="8"/>
    </row>
    <row r="26" spans="1:18" ht="40.5" customHeight="1">
      <c r="A26" s="70" t="s">
        <v>409</v>
      </c>
      <c r="B26" s="7">
        <v>2</v>
      </c>
      <c r="C26" s="7" t="s">
        <v>112</v>
      </c>
      <c r="D26" s="7" t="s">
        <v>21</v>
      </c>
      <c r="E26" s="8">
        <v>1</v>
      </c>
      <c r="F26" s="8"/>
      <c r="G26" s="8">
        <v>1</v>
      </c>
      <c r="H26" s="14"/>
      <c r="I26" s="77"/>
      <c r="J26" s="76"/>
      <c r="K26" s="78"/>
      <c r="L26" s="8"/>
      <c r="M26" s="7"/>
      <c r="N26" s="8"/>
      <c r="O26" s="8"/>
      <c r="P26" s="8"/>
      <c r="Q26" s="8"/>
      <c r="R26" s="8"/>
    </row>
    <row r="27" spans="1:18" ht="41.25" customHeight="1">
      <c r="A27" s="72" t="s">
        <v>410</v>
      </c>
      <c r="B27" s="7">
        <f>4+4+4</f>
        <v>12</v>
      </c>
      <c r="C27" s="7" t="s">
        <v>447</v>
      </c>
      <c r="D27" s="7" t="s">
        <v>21</v>
      </c>
      <c r="E27" s="8">
        <f>1+1+1</f>
        <v>3</v>
      </c>
      <c r="F27" s="8"/>
      <c r="G27" s="8"/>
      <c r="H27" s="14">
        <v>1</v>
      </c>
      <c r="I27" s="77"/>
      <c r="J27" s="76"/>
      <c r="K27" s="78"/>
      <c r="L27" s="8"/>
      <c r="M27" s="7"/>
      <c r="N27" s="8"/>
      <c r="O27" s="8"/>
      <c r="P27" s="8"/>
      <c r="Q27" s="8"/>
      <c r="R27" s="8"/>
    </row>
    <row r="28" spans="1:18" ht="35.25" customHeight="1">
      <c r="A28" s="70" t="s">
        <v>411</v>
      </c>
      <c r="B28" s="7">
        <f>4+4+1+1</f>
        <v>10</v>
      </c>
      <c r="C28" s="7" t="s">
        <v>448</v>
      </c>
      <c r="D28" s="7" t="s">
        <v>21</v>
      </c>
      <c r="E28" s="8">
        <f>1+1+1+1</f>
        <v>4</v>
      </c>
      <c r="F28" s="8"/>
      <c r="G28" s="8">
        <f>1+1+1</f>
        <v>3</v>
      </c>
      <c r="H28" s="14">
        <f>1+1</f>
        <v>2</v>
      </c>
      <c r="I28" s="77"/>
      <c r="J28" s="76"/>
      <c r="K28" s="78"/>
      <c r="L28" s="8"/>
      <c r="M28" s="7"/>
      <c r="N28" s="8"/>
      <c r="O28" s="8"/>
      <c r="P28" s="8"/>
      <c r="Q28" s="8"/>
      <c r="R28" s="8"/>
    </row>
    <row r="29" spans="1:18" ht="42.75" customHeight="1">
      <c r="A29" s="70" t="s">
        <v>412</v>
      </c>
      <c r="B29" s="7">
        <v>4</v>
      </c>
      <c r="C29" s="7" t="s">
        <v>453</v>
      </c>
      <c r="D29" s="7" t="s">
        <v>21</v>
      </c>
      <c r="E29" s="8">
        <v>1</v>
      </c>
      <c r="F29" s="8"/>
      <c r="G29" s="8"/>
      <c r="H29" s="14"/>
      <c r="I29" s="81"/>
      <c r="J29" s="76">
        <v>1</v>
      </c>
      <c r="K29" s="78"/>
      <c r="L29" s="8"/>
      <c r="M29" s="7"/>
      <c r="N29" s="8"/>
      <c r="O29" s="8"/>
      <c r="P29" s="8"/>
      <c r="Q29" s="8"/>
      <c r="R29" s="8"/>
    </row>
    <row r="30" spans="1:18" ht="39" customHeight="1">
      <c r="A30" s="74" t="s">
        <v>413</v>
      </c>
      <c r="B30" s="7">
        <f>4+4+4+4+4+4</f>
        <v>24</v>
      </c>
      <c r="C30" s="7" t="s">
        <v>460</v>
      </c>
      <c r="D30" s="7" t="s">
        <v>21</v>
      </c>
      <c r="E30" s="8">
        <f>1+1+1+1+1+1</f>
        <v>6</v>
      </c>
      <c r="F30" s="8"/>
      <c r="G30" s="8">
        <f>1+1+1+1</f>
        <v>4</v>
      </c>
      <c r="H30" s="14">
        <f>1+1+1+1+1</f>
        <v>5</v>
      </c>
      <c r="I30" s="81"/>
      <c r="J30" s="76">
        <v>1</v>
      </c>
      <c r="K30" s="78"/>
      <c r="L30" s="8"/>
      <c r="M30" s="7"/>
      <c r="N30" s="8"/>
      <c r="O30" s="8"/>
      <c r="P30" s="8"/>
      <c r="Q30" s="8"/>
      <c r="R30" s="8"/>
    </row>
    <row r="31" spans="1:18" ht="40.5" customHeight="1">
      <c r="A31" s="73" t="s">
        <v>414</v>
      </c>
      <c r="B31" s="7">
        <v>2</v>
      </c>
      <c r="C31" s="7" t="s">
        <v>112</v>
      </c>
      <c r="D31" s="7" t="s">
        <v>21</v>
      </c>
      <c r="E31" s="8">
        <v>1</v>
      </c>
      <c r="F31" s="8"/>
      <c r="G31" s="8">
        <v>1</v>
      </c>
      <c r="H31" s="14"/>
      <c r="I31" s="77"/>
      <c r="J31" s="76"/>
      <c r="K31" s="78"/>
      <c r="L31" s="8"/>
      <c r="M31" s="7"/>
      <c r="N31" s="8"/>
      <c r="O31" s="8"/>
      <c r="P31" s="8"/>
      <c r="Q31" s="8"/>
      <c r="R31" s="8"/>
    </row>
    <row r="32" spans="1:18" ht="39.75" customHeight="1">
      <c r="A32" s="72" t="s">
        <v>415</v>
      </c>
      <c r="B32" s="7">
        <v>3</v>
      </c>
      <c r="C32" s="7" t="s">
        <v>112</v>
      </c>
      <c r="D32" s="7" t="s">
        <v>21</v>
      </c>
      <c r="E32" s="8">
        <v>1</v>
      </c>
      <c r="F32" s="8"/>
      <c r="G32" s="8">
        <v>1</v>
      </c>
      <c r="H32" s="14"/>
      <c r="I32" s="77"/>
      <c r="J32" s="76"/>
      <c r="K32" s="78"/>
      <c r="L32" s="8"/>
      <c r="M32" s="7"/>
      <c r="N32" s="8"/>
      <c r="O32" s="8"/>
      <c r="P32" s="8"/>
      <c r="Q32" s="8"/>
      <c r="R32" s="8"/>
    </row>
    <row r="33" spans="1:18" ht="41.25" customHeight="1">
      <c r="A33" s="72" t="s">
        <v>416</v>
      </c>
      <c r="B33" s="7">
        <f>2+2</f>
        <v>4</v>
      </c>
      <c r="C33" s="7" t="s">
        <v>447</v>
      </c>
      <c r="D33" s="7" t="s">
        <v>21</v>
      </c>
      <c r="E33" s="8">
        <f>1+1</f>
        <v>2</v>
      </c>
      <c r="F33" s="8"/>
      <c r="G33" s="8">
        <f>1+1</f>
        <v>2</v>
      </c>
      <c r="H33" s="14">
        <v>1</v>
      </c>
      <c r="I33" s="77"/>
      <c r="J33" s="76"/>
      <c r="K33" s="78"/>
      <c r="L33" s="8"/>
      <c r="M33" s="7"/>
      <c r="N33" s="8"/>
      <c r="O33" s="8"/>
      <c r="P33" s="8"/>
      <c r="Q33" s="8"/>
      <c r="R33" s="8"/>
    </row>
    <row r="34" spans="1:18" ht="35.25" customHeight="1">
      <c r="A34" s="73" t="s">
        <v>417</v>
      </c>
      <c r="B34" s="7">
        <v>2</v>
      </c>
      <c r="C34" s="7" t="s">
        <v>112</v>
      </c>
      <c r="D34" s="7" t="s">
        <v>21</v>
      </c>
      <c r="E34" s="8">
        <v>1</v>
      </c>
      <c r="F34" s="8"/>
      <c r="G34" s="8">
        <v>1</v>
      </c>
      <c r="H34" s="14"/>
      <c r="I34" s="77"/>
      <c r="J34" s="76"/>
      <c r="K34" s="78"/>
      <c r="L34" s="8"/>
      <c r="M34" s="7"/>
      <c r="N34" s="8"/>
      <c r="O34" s="8"/>
      <c r="P34" s="8"/>
      <c r="Q34" s="8"/>
      <c r="R34" s="8"/>
    </row>
    <row r="35" spans="1:18" ht="38.25" customHeight="1">
      <c r="A35" s="75" t="s">
        <v>418</v>
      </c>
      <c r="B35" s="7">
        <v>3</v>
      </c>
      <c r="C35" s="7" t="s">
        <v>112</v>
      </c>
      <c r="D35" s="7" t="s">
        <v>21</v>
      </c>
      <c r="E35" s="8">
        <v>1</v>
      </c>
      <c r="F35" s="8"/>
      <c r="G35" s="8">
        <v>1</v>
      </c>
      <c r="H35" s="14"/>
      <c r="I35" s="77"/>
      <c r="J35" s="76"/>
      <c r="K35" s="78"/>
      <c r="L35" s="8"/>
      <c r="M35" s="7"/>
      <c r="N35" s="8"/>
      <c r="O35" s="8"/>
      <c r="P35" s="8"/>
      <c r="Q35" s="8"/>
      <c r="R35" s="8"/>
    </row>
    <row r="36" spans="1:18" ht="39" customHeight="1">
      <c r="A36" s="73" t="s">
        <v>419</v>
      </c>
      <c r="B36" s="7">
        <f>3+3+2+1+1</f>
        <v>10</v>
      </c>
      <c r="C36" s="7" t="s">
        <v>447</v>
      </c>
      <c r="D36" s="7" t="s">
        <v>21</v>
      </c>
      <c r="E36" s="8">
        <f>1+1+1+1+1</f>
        <v>5</v>
      </c>
      <c r="F36" s="8"/>
      <c r="G36" s="8">
        <f>1+1+1+1</f>
        <v>4</v>
      </c>
      <c r="H36" s="14">
        <f>1+1</f>
        <v>2</v>
      </c>
      <c r="I36" s="77"/>
      <c r="J36" s="76"/>
      <c r="K36" s="78"/>
      <c r="L36" s="8"/>
      <c r="M36" s="7"/>
      <c r="N36" s="8"/>
      <c r="O36" s="8"/>
      <c r="P36" s="8"/>
      <c r="Q36" s="8"/>
      <c r="R36" s="8"/>
    </row>
    <row r="37" spans="1:18" ht="39" customHeight="1">
      <c r="A37" s="72" t="s">
        <v>420</v>
      </c>
      <c r="B37" s="7">
        <v>5</v>
      </c>
      <c r="C37" s="7" t="s">
        <v>448</v>
      </c>
      <c r="D37" s="7" t="s">
        <v>21</v>
      </c>
      <c r="E37" s="8">
        <v>1</v>
      </c>
      <c r="F37" s="8"/>
      <c r="G37" s="8"/>
      <c r="H37" s="14">
        <v>1</v>
      </c>
      <c r="I37" s="77"/>
      <c r="J37" s="76"/>
      <c r="K37" s="78"/>
      <c r="L37" s="8"/>
      <c r="M37" s="7"/>
      <c r="N37" s="8"/>
      <c r="O37" s="8"/>
      <c r="P37" s="8"/>
      <c r="Q37" s="8"/>
      <c r="R37" s="8"/>
    </row>
    <row r="38" spans="1:18" ht="39" customHeight="1">
      <c r="A38" s="72" t="s">
        <v>421</v>
      </c>
      <c r="B38" s="7">
        <v>3</v>
      </c>
      <c r="C38" s="7" t="s">
        <v>447</v>
      </c>
      <c r="D38" s="7" t="s">
        <v>21</v>
      </c>
      <c r="E38" s="8">
        <v>1</v>
      </c>
      <c r="F38" s="8"/>
      <c r="G38" s="8">
        <v>1</v>
      </c>
      <c r="H38" s="14">
        <v>1</v>
      </c>
      <c r="I38" s="77"/>
      <c r="J38" s="76"/>
      <c r="K38" s="78"/>
      <c r="L38" s="8"/>
      <c r="M38" s="7"/>
      <c r="N38" s="8"/>
      <c r="O38" s="8"/>
      <c r="P38" s="8"/>
      <c r="Q38" s="8"/>
      <c r="R38" s="8"/>
    </row>
    <row r="39" spans="1:18" ht="39" customHeight="1">
      <c r="A39" s="73" t="s">
        <v>422</v>
      </c>
      <c r="B39" s="7">
        <f>2+2</f>
        <v>4</v>
      </c>
      <c r="C39" s="7" t="s">
        <v>112</v>
      </c>
      <c r="D39" s="7" t="s">
        <v>21</v>
      </c>
      <c r="E39" s="8">
        <f>1+1</f>
        <v>2</v>
      </c>
      <c r="F39" s="8"/>
      <c r="G39" s="8">
        <f>1+1</f>
        <v>2</v>
      </c>
      <c r="H39" s="14"/>
      <c r="I39" s="77"/>
      <c r="J39" s="76"/>
      <c r="K39" s="78"/>
      <c r="L39" s="8"/>
      <c r="M39" s="7"/>
      <c r="N39" s="8"/>
      <c r="O39" s="8"/>
      <c r="P39" s="8"/>
      <c r="Q39" s="8"/>
      <c r="R39" s="8"/>
    </row>
    <row r="40" spans="1:18" ht="38.25" customHeight="1">
      <c r="A40" s="73" t="s">
        <v>423</v>
      </c>
      <c r="B40" s="7">
        <f>3+2</f>
        <v>5</v>
      </c>
      <c r="C40" s="7" t="s">
        <v>461</v>
      </c>
      <c r="D40" s="7" t="s">
        <v>21</v>
      </c>
      <c r="E40" s="47">
        <f>1+1</f>
        <v>2</v>
      </c>
      <c r="F40" s="8"/>
      <c r="G40" s="8">
        <v>1</v>
      </c>
      <c r="H40" s="14">
        <v>1</v>
      </c>
      <c r="I40" s="81"/>
      <c r="J40" s="76">
        <v>1</v>
      </c>
      <c r="K40" s="78"/>
      <c r="L40" s="8">
        <v>1</v>
      </c>
      <c r="M40" s="7"/>
      <c r="N40" s="8"/>
      <c r="O40" s="8"/>
      <c r="P40" s="8"/>
      <c r="Q40" s="8"/>
      <c r="R40" s="8"/>
    </row>
    <row r="41" spans="1:18" ht="39" customHeight="1">
      <c r="A41" s="72" t="s">
        <v>425</v>
      </c>
      <c r="B41" s="7">
        <v>5</v>
      </c>
      <c r="C41" s="7" t="s">
        <v>112</v>
      </c>
      <c r="D41" s="7" t="s">
        <v>21</v>
      </c>
      <c r="E41" s="8">
        <v>1</v>
      </c>
      <c r="F41" s="8"/>
      <c r="G41" s="8">
        <v>1</v>
      </c>
      <c r="H41" s="14"/>
      <c r="I41" s="77"/>
      <c r="J41" s="76"/>
      <c r="K41" s="78"/>
      <c r="L41" s="8"/>
      <c r="M41" s="7"/>
      <c r="N41" s="8"/>
      <c r="O41" s="8"/>
      <c r="P41" s="8"/>
      <c r="Q41" s="8"/>
      <c r="R41" s="8"/>
    </row>
    <row r="42" spans="1:18" ht="39.75" customHeight="1">
      <c r="A42" s="72" t="s">
        <v>426</v>
      </c>
      <c r="B42" s="7">
        <f>3+3</f>
        <v>6</v>
      </c>
      <c r="C42" s="7" t="s">
        <v>448</v>
      </c>
      <c r="D42" s="7" t="s">
        <v>21</v>
      </c>
      <c r="E42" s="8">
        <f>1+1</f>
        <v>2</v>
      </c>
      <c r="F42" s="8"/>
      <c r="G42" s="8"/>
      <c r="H42" s="14">
        <v>1</v>
      </c>
      <c r="I42" s="77"/>
      <c r="J42" s="76"/>
      <c r="K42" s="78"/>
      <c r="L42" s="8"/>
      <c r="M42" s="7"/>
      <c r="N42" s="8"/>
      <c r="O42" s="8"/>
      <c r="P42" s="8"/>
      <c r="Q42" s="8"/>
      <c r="R42" s="8"/>
    </row>
    <row r="43" spans="1:18" ht="39.75" customHeight="1">
      <c r="A43" s="73" t="s">
        <v>427</v>
      </c>
      <c r="B43" s="7">
        <f>3+3</f>
        <v>6</v>
      </c>
      <c r="C43" s="7" t="s">
        <v>448</v>
      </c>
      <c r="D43" s="7" t="s">
        <v>21</v>
      </c>
      <c r="E43" s="8">
        <f>1+1</f>
        <v>2</v>
      </c>
      <c r="F43" s="8"/>
      <c r="G43" s="8"/>
      <c r="H43" s="14">
        <f>1+1</f>
        <v>2</v>
      </c>
      <c r="I43" s="77"/>
      <c r="J43" s="76"/>
      <c r="K43" s="78"/>
      <c r="L43" s="8"/>
      <c r="M43" s="7"/>
      <c r="N43" s="8"/>
      <c r="O43" s="8"/>
      <c r="P43" s="8"/>
      <c r="Q43" s="8"/>
      <c r="R43" s="8"/>
    </row>
    <row r="44" spans="1:18" ht="39" customHeight="1">
      <c r="A44" s="72" t="s">
        <v>428</v>
      </c>
      <c r="B44" s="7">
        <f>5+5+3+1</f>
        <v>14</v>
      </c>
      <c r="C44" s="7" t="s">
        <v>449</v>
      </c>
      <c r="D44" s="7" t="s">
        <v>21</v>
      </c>
      <c r="E44" s="8">
        <f>1+1+1+1</f>
        <v>4</v>
      </c>
      <c r="F44" s="8"/>
      <c r="G44" s="8">
        <f>1+1+1</f>
        <v>3</v>
      </c>
      <c r="H44" s="14"/>
      <c r="I44" s="81">
        <v>1</v>
      </c>
      <c r="J44" s="76">
        <f>1+1</f>
        <v>2</v>
      </c>
      <c r="K44" s="78"/>
      <c r="L44" s="8"/>
      <c r="M44" s="7"/>
      <c r="N44" s="8"/>
      <c r="O44" s="8"/>
      <c r="P44" s="8"/>
      <c r="Q44" s="8"/>
      <c r="R44" s="8"/>
    </row>
    <row r="45" spans="1:18" ht="38.25" customHeight="1">
      <c r="A45" s="71" t="s">
        <v>429</v>
      </c>
      <c r="B45" s="7">
        <f>5+5+4+4+1+3+1+1+1</f>
        <v>25</v>
      </c>
      <c r="C45" s="7" t="s">
        <v>462</v>
      </c>
      <c r="D45" s="7" t="s">
        <v>21</v>
      </c>
      <c r="E45" s="8">
        <f>1+1+1+1+1+1+1+2+1</f>
        <v>10</v>
      </c>
      <c r="F45" s="8"/>
      <c r="G45" s="8">
        <f>1+1+1+1+1+1+1</f>
        <v>7</v>
      </c>
      <c r="H45" s="14">
        <v>1</v>
      </c>
      <c r="I45" s="81">
        <v>1</v>
      </c>
      <c r="J45" s="76"/>
      <c r="K45" s="78">
        <v>1</v>
      </c>
      <c r="L45" s="8"/>
      <c r="M45" s="7"/>
      <c r="N45" s="8"/>
      <c r="O45" s="8"/>
      <c r="P45" s="8"/>
      <c r="Q45" s="8"/>
      <c r="R45" s="8"/>
    </row>
    <row r="46" spans="1:18" ht="39" customHeight="1">
      <c r="A46" s="70" t="s">
        <v>430</v>
      </c>
      <c r="B46" s="7">
        <f>5+3+3+2+1+1</f>
        <v>15</v>
      </c>
      <c r="C46" s="7" t="s">
        <v>112</v>
      </c>
      <c r="D46" s="7" t="s">
        <v>21</v>
      </c>
      <c r="E46" s="8">
        <f>1+1+1+1+1+1</f>
        <v>6</v>
      </c>
      <c r="F46" s="8"/>
      <c r="G46" s="8">
        <f>1+1+1+1+1+1</f>
        <v>6</v>
      </c>
      <c r="H46" s="14"/>
      <c r="I46" s="77"/>
      <c r="J46" s="76"/>
      <c r="K46" s="78"/>
      <c r="L46" s="8"/>
      <c r="M46" s="7"/>
      <c r="N46" s="8"/>
      <c r="O46" s="8"/>
      <c r="P46" s="8"/>
      <c r="Q46" s="8"/>
      <c r="R46" s="8"/>
    </row>
    <row r="47" spans="1:18" ht="38.25" customHeight="1">
      <c r="A47" s="72" t="s">
        <v>431</v>
      </c>
      <c r="B47" s="7">
        <f>3+2+3+3+3+3+3+3</f>
        <v>23</v>
      </c>
      <c r="C47" s="7" t="s">
        <v>447</v>
      </c>
      <c r="D47" s="7" t="s">
        <v>21</v>
      </c>
      <c r="E47" s="8">
        <f>1+1+1+1+1+1+1+1</f>
        <v>8</v>
      </c>
      <c r="F47" s="8"/>
      <c r="G47" s="8">
        <f>1+1+1+1</f>
        <v>4</v>
      </c>
      <c r="H47" s="14">
        <f>1+1</f>
        <v>2</v>
      </c>
      <c r="I47" s="77"/>
      <c r="J47" s="76"/>
      <c r="K47" s="78"/>
      <c r="L47" s="8"/>
      <c r="M47" s="7"/>
      <c r="N47" s="8"/>
      <c r="O47" s="8"/>
      <c r="P47" s="8"/>
      <c r="Q47" s="8"/>
      <c r="R47" s="8"/>
    </row>
    <row r="48" spans="1:18" ht="39" customHeight="1">
      <c r="A48" s="70" t="s">
        <v>432</v>
      </c>
      <c r="B48" s="7">
        <f>3+3+3</f>
        <v>9</v>
      </c>
      <c r="C48" s="7" t="s">
        <v>447</v>
      </c>
      <c r="D48" s="7" t="s">
        <v>21</v>
      </c>
      <c r="E48" s="8">
        <f>1+1+1</f>
        <v>3</v>
      </c>
      <c r="F48" s="8"/>
      <c r="G48" s="8"/>
      <c r="H48" s="14">
        <f>1+1</f>
        <v>2</v>
      </c>
      <c r="I48" s="77"/>
      <c r="J48" s="76"/>
      <c r="K48" s="78"/>
      <c r="L48" s="8"/>
      <c r="M48" s="7"/>
      <c r="N48" s="8"/>
      <c r="O48" s="8"/>
      <c r="P48" s="8"/>
      <c r="Q48" s="8"/>
      <c r="R48" s="8"/>
    </row>
    <row r="49" spans="1:18" ht="39" customHeight="1">
      <c r="A49" s="70" t="s">
        <v>433</v>
      </c>
      <c r="B49" s="7">
        <f>2+3+3+1+109</f>
        <v>118</v>
      </c>
      <c r="C49" s="7" t="s">
        <v>464</v>
      </c>
      <c r="D49" s="7" t="s">
        <v>21</v>
      </c>
      <c r="E49" s="8">
        <f>1+1+1+1+19</f>
        <v>23</v>
      </c>
      <c r="F49" s="8"/>
      <c r="G49" s="8">
        <f>1+1+15</f>
        <v>17</v>
      </c>
      <c r="H49" s="14">
        <f>4+1</f>
        <v>5</v>
      </c>
      <c r="I49" s="81"/>
      <c r="J49" s="76">
        <v>1</v>
      </c>
      <c r="K49" s="78"/>
      <c r="L49" s="8"/>
      <c r="M49" s="7"/>
      <c r="N49" s="8"/>
      <c r="O49" s="8"/>
      <c r="P49" s="8"/>
      <c r="Q49" s="8"/>
      <c r="R49" s="8"/>
    </row>
    <row r="50" spans="1:18" ht="37.5" customHeight="1">
      <c r="A50" s="74" t="s">
        <v>434</v>
      </c>
      <c r="B50" s="7">
        <f>5+5+3+1+1+1</f>
        <v>16</v>
      </c>
      <c r="C50" s="7" t="s">
        <v>448</v>
      </c>
      <c r="D50" s="7" t="s">
        <v>21</v>
      </c>
      <c r="E50" s="8">
        <f>1+1+1+1+1+1</f>
        <v>6</v>
      </c>
      <c r="F50" s="8"/>
      <c r="G50" s="8">
        <f>1+1+1+1</f>
        <v>4</v>
      </c>
      <c r="H50" s="14">
        <f>1+1+1</f>
        <v>3</v>
      </c>
      <c r="I50" s="81"/>
      <c r="J50" s="76"/>
      <c r="K50" s="78">
        <v>1</v>
      </c>
      <c r="L50" s="8"/>
      <c r="M50" s="7"/>
      <c r="N50" s="8"/>
      <c r="O50" s="8"/>
      <c r="P50" s="8"/>
      <c r="Q50" s="8"/>
      <c r="R50" s="8"/>
    </row>
    <row r="51" spans="1:18" ht="37.5" customHeight="1">
      <c r="A51" s="71" t="s">
        <v>436</v>
      </c>
      <c r="B51" s="7">
        <f>5+4+1+1</f>
        <v>11</v>
      </c>
      <c r="C51" s="7" t="s">
        <v>465</v>
      </c>
      <c r="D51" s="7" t="s">
        <v>21</v>
      </c>
      <c r="E51" s="8">
        <f>1+1+1+2</f>
        <v>5</v>
      </c>
      <c r="F51" s="8"/>
      <c r="G51" s="8">
        <v>1</v>
      </c>
      <c r="H51" s="14">
        <f>1+1</f>
        <v>2</v>
      </c>
      <c r="I51" s="81"/>
      <c r="J51" s="76"/>
      <c r="K51" s="78">
        <v>1</v>
      </c>
      <c r="L51" s="8"/>
      <c r="M51" s="7"/>
      <c r="N51" s="8"/>
      <c r="O51" s="8"/>
      <c r="P51" s="8"/>
      <c r="Q51" s="8"/>
      <c r="R51" s="8"/>
    </row>
    <row r="52" spans="1:18" ht="38.25" customHeight="1">
      <c r="A52" s="70" t="s">
        <v>437</v>
      </c>
      <c r="B52" s="7">
        <f>5+5+5+5+3+4+1+4+4+5+5+4+4+4+3+3+3+1+1</f>
        <v>69</v>
      </c>
      <c r="C52" s="7" t="s">
        <v>448</v>
      </c>
      <c r="D52" s="7" t="s">
        <v>21</v>
      </c>
      <c r="E52" s="8">
        <f>1+1+1+1+1+1+1+1+1+1+1+1+1+1+1+1+1+1+1</f>
        <v>19</v>
      </c>
      <c r="F52" s="8"/>
      <c r="G52" s="8">
        <f>1+1+1+1</f>
        <v>4</v>
      </c>
      <c r="H52" s="14">
        <v>1</v>
      </c>
      <c r="I52" s="77"/>
      <c r="J52" s="76"/>
      <c r="K52" s="78"/>
      <c r="L52" s="8"/>
      <c r="M52" s="7"/>
      <c r="N52" s="8"/>
      <c r="O52" s="8"/>
      <c r="P52" s="8"/>
      <c r="Q52" s="8"/>
      <c r="R52" s="8"/>
    </row>
    <row r="53" spans="1:18" ht="39.75" customHeight="1">
      <c r="A53" s="72" t="s">
        <v>438</v>
      </c>
      <c r="B53" s="7">
        <f>3+3+4</f>
        <v>10</v>
      </c>
      <c r="C53" s="7" t="s">
        <v>447</v>
      </c>
      <c r="D53" s="7" t="s">
        <v>21</v>
      </c>
      <c r="E53" s="8">
        <f>1+1+1</f>
        <v>3</v>
      </c>
      <c r="F53" s="8"/>
      <c r="G53" s="8">
        <f>1+1+1</f>
        <v>3</v>
      </c>
      <c r="H53" s="14">
        <v>1</v>
      </c>
      <c r="I53" s="77"/>
      <c r="J53" s="76"/>
      <c r="K53" s="78"/>
      <c r="L53" s="8"/>
      <c r="M53" s="7"/>
      <c r="N53" s="8"/>
      <c r="O53" s="8"/>
      <c r="P53" s="8"/>
      <c r="Q53" s="8"/>
      <c r="R53" s="8"/>
    </row>
    <row r="54" spans="1:18" ht="40.5" customHeight="1">
      <c r="A54" s="70" t="s">
        <v>439</v>
      </c>
      <c r="B54" s="7">
        <f>3+1</f>
        <v>4</v>
      </c>
      <c r="C54" s="7" t="s">
        <v>112</v>
      </c>
      <c r="D54" s="7" t="s">
        <v>21</v>
      </c>
      <c r="E54" s="8">
        <f>1+1</f>
        <v>2</v>
      </c>
      <c r="F54" s="8"/>
      <c r="G54" s="8">
        <f>1+1</f>
        <v>2</v>
      </c>
      <c r="H54" s="14"/>
      <c r="I54" s="77"/>
      <c r="J54" s="76"/>
      <c r="K54" s="78"/>
      <c r="L54" s="8"/>
      <c r="M54" s="7"/>
      <c r="N54" s="8"/>
      <c r="O54" s="8"/>
      <c r="P54" s="8"/>
      <c r="Q54" s="8"/>
      <c r="R54" s="8"/>
    </row>
    <row r="55" spans="1:18" ht="39" customHeight="1">
      <c r="A55" s="72" t="s">
        <v>440</v>
      </c>
      <c r="B55" s="7">
        <v>5</v>
      </c>
      <c r="C55" s="7" t="s">
        <v>466</v>
      </c>
      <c r="D55" s="7" t="s">
        <v>21</v>
      </c>
      <c r="E55" s="8">
        <v>1</v>
      </c>
      <c r="F55" s="8"/>
      <c r="G55" s="8">
        <v>1</v>
      </c>
      <c r="H55" s="14">
        <v>1</v>
      </c>
      <c r="I55" s="77"/>
      <c r="J55" s="76"/>
      <c r="K55" s="78"/>
      <c r="L55" s="8"/>
      <c r="M55" s="7"/>
      <c r="N55" s="8"/>
      <c r="O55" s="8"/>
      <c r="P55" s="8"/>
      <c r="Q55" s="8"/>
      <c r="R55" s="8"/>
    </row>
    <row r="56" spans="1:18" ht="39" customHeight="1">
      <c r="A56" s="73" t="s">
        <v>441</v>
      </c>
      <c r="B56" s="7">
        <f>2+1+3+2+4+1+1+1+1+1+2+3+3</f>
        <v>25</v>
      </c>
      <c r="C56" s="7" t="s">
        <v>461</v>
      </c>
      <c r="D56" s="7" t="s">
        <v>21</v>
      </c>
      <c r="E56" s="8">
        <f>1+1+1+1+1+1+1+1+1+1+1+1</f>
        <v>12</v>
      </c>
      <c r="F56" s="8"/>
      <c r="G56" s="8">
        <f>1+1+1+1+1+1+1</f>
        <v>7</v>
      </c>
      <c r="H56" s="14">
        <f>1+1+1+1</f>
        <v>4</v>
      </c>
      <c r="I56" s="81">
        <f>1+1</f>
        <v>2</v>
      </c>
      <c r="J56" s="76">
        <f>1+1+1</f>
        <v>3</v>
      </c>
      <c r="K56" s="78"/>
      <c r="L56" s="8">
        <v>1</v>
      </c>
      <c r="M56" s="7"/>
      <c r="N56" s="8"/>
      <c r="O56" s="8"/>
      <c r="P56" s="8"/>
      <c r="Q56" s="8"/>
      <c r="R56" s="8"/>
    </row>
    <row r="57" spans="1:18" ht="36" customHeight="1">
      <c r="A57" s="70" t="s">
        <v>442</v>
      </c>
      <c r="B57" s="7">
        <f>2+3</f>
        <v>5</v>
      </c>
      <c r="C57" s="7" t="s">
        <v>112</v>
      </c>
      <c r="D57" s="7" t="s">
        <v>21</v>
      </c>
      <c r="E57" s="8">
        <f>1+1</f>
        <v>2</v>
      </c>
      <c r="F57" s="8"/>
      <c r="G57" s="8"/>
      <c r="H57" s="14"/>
      <c r="I57" s="83"/>
      <c r="J57" s="76"/>
      <c r="K57" s="78"/>
      <c r="L57" s="8"/>
      <c r="M57" s="7"/>
      <c r="N57" s="8"/>
      <c r="O57" s="8"/>
      <c r="P57" s="8"/>
      <c r="Q57" s="8"/>
      <c r="R57" s="8"/>
    </row>
    <row r="58" spans="1:18" ht="46.5" customHeight="1">
      <c r="A58" s="72" t="s">
        <v>443</v>
      </c>
      <c r="B58" s="7">
        <v>5</v>
      </c>
      <c r="C58" s="7" t="s">
        <v>459</v>
      </c>
      <c r="D58" s="7" t="s">
        <v>21</v>
      </c>
      <c r="E58" s="8">
        <v>1</v>
      </c>
      <c r="F58" s="8"/>
      <c r="G58" s="8"/>
      <c r="H58" s="14">
        <v>1</v>
      </c>
      <c r="I58" s="77"/>
      <c r="J58" s="76"/>
      <c r="K58" s="78"/>
      <c r="L58" s="8"/>
      <c r="M58" s="7"/>
      <c r="N58" s="8"/>
      <c r="O58" s="8"/>
      <c r="P58" s="8"/>
      <c r="Q58" s="8"/>
      <c r="R58" s="8"/>
    </row>
    <row r="59" spans="1:18" ht="43.5" customHeight="1">
      <c r="A59" s="75" t="s">
        <v>444</v>
      </c>
      <c r="B59" s="7">
        <f>2+2+2</f>
        <v>6</v>
      </c>
      <c r="C59" s="7" t="s">
        <v>112</v>
      </c>
      <c r="D59" s="7" t="s">
        <v>21</v>
      </c>
      <c r="E59" s="8">
        <f>1+1+1</f>
        <v>3</v>
      </c>
      <c r="F59" s="8"/>
      <c r="G59" s="8">
        <v>1</v>
      </c>
      <c r="H59" s="14"/>
      <c r="I59" s="77"/>
      <c r="J59" s="76"/>
      <c r="K59" s="78"/>
      <c r="L59" s="8"/>
      <c r="M59" s="7"/>
      <c r="N59" s="8"/>
      <c r="O59" s="8"/>
      <c r="P59" s="8"/>
      <c r="Q59" s="8"/>
      <c r="R59" s="8"/>
    </row>
    <row r="60" spans="1:18" ht="39.75" customHeight="1">
      <c r="A60" s="72" t="s">
        <v>445</v>
      </c>
      <c r="B60" s="7">
        <f>3+3+1</f>
        <v>7</v>
      </c>
      <c r="C60" s="7" t="s">
        <v>112</v>
      </c>
      <c r="D60" s="7" t="s">
        <v>21</v>
      </c>
      <c r="E60" s="8">
        <f>1+1+1</f>
        <v>3</v>
      </c>
      <c r="F60" s="8"/>
      <c r="G60" s="8">
        <v>1</v>
      </c>
      <c r="H60" s="14"/>
      <c r="I60" s="77"/>
      <c r="J60" s="76"/>
      <c r="K60" s="78"/>
      <c r="L60" s="8"/>
      <c r="M60" s="7"/>
      <c r="N60" s="8"/>
      <c r="O60" s="8"/>
      <c r="P60" s="8"/>
      <c r="Q60" s="8"/>
      <c r="R60" s="8"/>
    </row>
    <row r="61" spans="1:18" ht="40.5" customHeight="1">
      <c r="A61" s="69" t="s">
        <v>451</v>
      </c>
      <c r="B61" s="7">
        <v>4</v>
      </c>
      <c r="C61" s="7" t="s">
        <v>448</v>
      </c>
      <c r="D61" s="7" t="s">
        <v>21</v>
      </c>
      <c r="E61" s="8">
        <v>1</v>
      </c>
      <c r="F61" s="8"/>
      <c r="G61" s="8"/>
      <c r="H61" s="14">
        <v>1</v>
      </c>
      <c r="I61" s="77"/>
      <c r="J61" s="76"/>
      <c r="K61" s="78"/>
      <c r="L61" s="8"/>
      <c r="M61" s="7"/>
      <c r="N61" s="8"/>
      <c r="O61" s="8"/>
      <c r="P61" s="8"/>
      <c r="Q61" s="8"/>
      <c r="R61" s="8"/>
    </row>
    <row r="62" spans="1:18" ht="39.75" customHeight="1">
      <c r="A62" s="69" t="s">
        <v>452</v>
      </c>
      <c r="B62" s="7">
        <v>3</v>
      </c>
      <c r="C62" s="7" t="s">
        <v>20</v>
      </c>
      <c r="D62" s="7" t="s">
        <v>21</v>
      </c>
      <c r="E62" s="8">
        <v>1</v>
      </c>
      <c r="F62" s="8"/>
      <c r="G62" s="8"/>
      <c r="H62" s="14"/>
      <c r="I62" s="77"/>
      <c r="J62" s="76"/>
      <c r="K62" s="78"/>
      <c r="L62" s="8"/>
      <c r="M62" s="7"/>
      <c r="N62" s="8"/>
      <c r="O62" s="8"/>
      <c r="P62" s="8"/>
      <c r="Q62" s="8"/>
      <c r="R62" s="8"/>
    </row>
    <row r="63" spans="1:18" ht="38.25" customHeight="1">
      <c r="A63" s="69" t="s">
        <v>454</v>
      </c>
      <c r="B63" s="7">
        <v>3</v>
      </c>
      <c r="C63" s="7" t="s">
        <v>20</v>
      </c>
      <c r="D63" s="7" t="s">
        <v>21</v>
      </c>
      <c r="E63" s="8">
        <v>1</v>
      </c>
      <c r="F63" s="8"/>
      <c r="G63" s="8"/>
      <c r="H63" s="14"/>
      <c r="I63" s="77"/>
      <c r="J63" s="76"/>
      <c r="K63" s="78"/>
      <c r="L63" s="8"/>
      <c r="M63" s="7"/>
      <c r="N63" s="8"/>
      <c r="O63" s="8"/>
      <c r="P63" s="8"/>
      <c r="Q63" s="8"/>
      <c r="R63" s="8"/>
    </row>
    <row r="64" spans="1:18" ht="39.75" customHeight="1">
      <c r="A64" s="69" t="s">
        <v>455</v>
      </c>
      <c r="B64" s="7">
        <v>3</v>
      </c>
      <c r="C64" s="7" t="s">
        <v>20</v>
      </c>
      <c r="D64" s="7" t="s">
        <v>21</v>
      </c>
      <c r="E64" s="8">
        <v>1</v>
      </c>
      <c r="F64" s="8"/>
      <c r="G64" s="8"/>
      <c r="H64" s="14"/>
      <c r="I64" s="77"/>
      <c r="J64" s="76"/>
      <c r="K64" s="78"/>
      <c r="L64" s="8"/>
      <c r="M64" s="7"/>
      <c r="N64" s="8"/>
      <c r="O64" s="8"/>
      <c r="P64" s="8"/>
      <c r="Q64" s="8"/>
      <c r="R64" s="8"/>
    </row>
    <row r="65" spans="1:18" ht="39.75" customHeight="1">
      <c r="A65" s="64" t="s">
        <v>424</v>
      </c>
      <c r="B65" s="7">
        <f>2+1</f>
        <v>3</v>
      </c>
      <c r="C65" s="7" t="s">
        <v>20</v>
      </c>
      <c r="D65" s="7" t="s">
        <v>21</v>
      </c>
      <c r="E65" s="8">
        <f>1+1</f>
        <v>2</v>
      </c>
      <c r="F65" s="8"/>
      <c r="G65" s="8">
        <f>1+1</f>
        <v>2</v>
      </c>
      <c r="H65" s="14"/>
      <c r="I65" s="77"/>
      <c r="J65" s="76"/>
      <c r="K65" s="78"/>
      <c r="L65" s="8"/>
      <c r="M65" s="7"/>
      <c r="N65" s="8"/>
      <c r="O65" s="8"/>
      <c r="P65" s="8"/>
      <c r="Q65" s="8"/>
      <c r="R65" s="8"/>
    </row>
    <row r="66" spans="1:18" ht="41.25" customHeight="1">
      <c r="A66" s="69" t="s">
        <v>435</v>
      </c>
      <c r="B66" s="7">
        <f>2+3</f>
        <v>5</v>
      </c>
      <c r="C66" s="7" t="s">
        <v>20</v>
      </c>
      <c r="D66" s="7" t="s">
        <v>21</v>
      </c>
      <c r="E66" s="8">
        <f>1+1+1</f>
        <v>3</v>
      </c>
      <c r="F66" s="8"/>
      <c r="G66" s="8">
        <f>1+1+1</f>
        <v>3</v>
      </c>
      <c r="H66" s="14"/>
      <c r="I66" s="77"/>
      <c r="J66" s="76"/>
      <c r="K66" s="78"/>
      <c r="L66" s="8"/>
      <c r="M66" s="7"/>
      <c r="N66" s="8"/>
      <c r="O66" s="8"/>
      <c r="P66" s="8"/>
      <c r="Q66" s="8"/>
      <c r="R66" s="8"/>
    </row>
    <row r="67" spans="1:18" ht="41.25" customHeight="1">
      <c r="A67" s="69" t="s">
        <v>467</v>
      </c>
      <c r="B67" s="7">
        <v>4</v>
      </c>
      <c r="C67" s="7" t="s">
        <v>468</v>
      </c>
      <c r="D67" s="7" t="s">
        <v>21</v>
      </c>
      <c r="E67" s="8">
        <v>1</v>
      </c>
      <c r="F67" s="8"/>
      <c r="G67" s="8"/>
      <c r="H67" s="14">
        <v>1</v>
      </c>
      <c r="I67" s="77"/>
      <c r="J67" s="76"/>
      <c r="K67" s="78"/>
      <c r="L67" s="8"/>
      <c r="M67" s="7"/>
      <c r="N67" s="8"/>
      <c r="O67" s="8"/>
      <c r="P67" s="8"/>
      <c r="Q67" s="8"/>
      <c r="R67" s="8"/>
    </row>
    <row r="68" spans="1:18" ht="41.25" customHeight="1">
      <c r="A68" s="69" t="s">
        <v>469</v>
      </c>
      <c r="B68" s="7">
        <v>4</v>
      </c>
      <c r="C68" s="7" t="s">
        <v>468</v>
      </c>
      <c r="D68" s="7" t="s">
        <v>21</v>
      </c>
      <c r="E68" s="8">
        <v>1</v>
      </c>
      <c r="F68" s="8"/>
      <c r="G68" s="8"/>
      <c r="H68" s="14">
        <v>1</v>
      </c>
      <c r="I68" s="77"/>
      <c r="J68" s="76"/>
      <c r="K68" s="78"/>
      <c r="L68" s="8"/>
      <c r="M68" s="7"/>
      <c r="N68" s="8"/>
      <c r="O68" s="8"/>
      <c r="P68" s="8"/>
      <c r="Q68" s="8"/>
      <c r="R68" s="8"/>
    </row>
    <row r="69" spans="1:18" ht="41.25" customHeight="1">
      <c r="A69" s="69" t="s">
        <v>470</v>
      </c>
      <c r="B69" s="7">
        <f>3+3</f>
        <v>6</v>
      </c>
      <c r="C69" s="7" t="s">
        <v>20</v>
      </c>
      <c r="D69" s="7" t="s">
        <v>21</v>
      </c>
      <c r="E69" s="8">
        <f>1+1</f>
        <v>2</v>
      </c>
      <c r="F69" s="8"/>
      <c r="G69" s="8">
        <v>1</v>
      </c>
      <c r="H69" s="14"/>
      <c r="I69" s="77"/>
      <c r="J69" s="76"/>
      <c r="K69" s="78"/>
      <c r="L69" s="8"/>
      <c r="M69" s="7"/>
      <c r="N69" s="8"/>
      <c r="O69" s="8"/>
      <c r="P69" s="8"/>
      <c r="Q69" s="8"/>
      <c r="R69" s="8"/>
    </row>
    <row r="70" spans="1:18" ht="41.25" customHeight="1">
      <c r="A70" s="69" t="s">
        <v>471</v>
      </c>
      <c r="B70" s="7">
        <f>3+3+3+3</f>
        <v>12</v>
      </c>
      <c r="C70" s="7" t="s">
        <v>20</v>
      </c>
      <c r="D70" s="7" t="s">
        <v>21</v>
      </c>
      <c r="E70" s="8">
        <f>1+1+1+1</f>
        <v>4</v>
      </c>
      <c r="F70" s="8"/>
      <c r="G70" s="8">
        <f>1+1+1</f>
        <v>3</v>
      </c>
      <c r="H70" s="14"/>
      <c r="I70" s="77"/>
      <c r="J70" s="76"/>
      <c r="K70" s="78"/>
      <c r="L70" s="8"/>
      <c r="M70" s="7"/>
      <c r="N70" s="8"/>
      <c r="O70" s="8"/>
      <c r="P70" s="8"/>
      <c r="Q70" s="8"/>
      <c r="R70" s="8"/>
    </row>
    <row r="71" spans="1:18" ht="41.25" customHeight="1">
      <c r="A71" s="69" t="s">
        <v>472</v>
      </c>
      <c r="B71" s="7">
        <f>3+2+3+3</f>
        <v>11</v>
      </c>
      <c r="C71" s="7" t="s">
        <v>20</v>
      </c>
      <c r="D71" s="7" t="s">
        <v>21</v>
      </c>
      <c r="E71" s="8">
        <f>1+1+1+1</f>
        <v>4</v>
      </c>
      <c r="F71" s="8"/>
      <c r="G71" s="8">
        <f>1+1+1</f>
        <v>3</v>
      </c>
      <c r="H71" s="14"/>
      <c r="I71" s="77"/>
      <c r="J71" s="76"/>
      <c r="K71" s="78"/>
      <c r="L71" s="8"/>
      <c r="M71" s="7"/>
      <c r="N71" s="8"/>
      <c r="O71" s="8"/>
      <c r="P71" s="8"/>
      <c r="Q71" s="8"/>
      <c r="R71" s="8"/>
    </row>
    <row r="72" spans="1:18" ht="41.25" customHeight="1">
      <c r="A72" s="69" t="s">
        <v>473</v>
      </c>
      <c r="B72" s="7">
        <f>3+3</f>
        <v>6</v>
      </c>
      <c r="C72" s="7" t="s">
        <v>20</v>
      </c>
      <c r="D72" s="7" t="s">
        <v>21</v>
      </c>
      <c r="E72" s="8">
        <f>1+1</f>
        <v>2</v>
      </c>
      <c r="F72" s="8"/>
      <c r="G72" s="8">
        <f>1+1</f>
        <v>2</v>
      </c>
      <c r="H72" s="14"/>
      <c r="I72" s="77"/>
      <c r="J72" s="76"/>
      <c r="K72" s="78"/>
      <c r="L72" s="8"/>
      <c r="M72" s="7"/>
      <c r="N72" s="8"/>
      <c r="O72" s="8"/>
      <c r="P72" s="8"/>
      <c r="Q72" s="8"/>
      <c r="R72" s="8"/>
    </row>
    <row r="73" spans="1:18" ht="41.25" customHeight="1">
      <c r="A73" s="69" t="s">
        <v>474</v>
      </c>
      <c r="B73" s="7">
        <f>3+3+3</f>
        <v>9</v>
      </c>
      <c r="C73" s="7" t="s">
        <v>20</v>
      </c>
      <c r="D73" s="7" t="s">
        <v>21</v>
      </c>
      <c r="E73" s="8">
        <f>1+1+1</f>
        <v>3</v>
      </c>
      <c r="F73" s="8"/>
      <c r="G73" s="8">
        <f>1+1+1</f>
        <v>3</v>
      </c>
      <c r="H73" s="14"/>
      <c r="I73" s="77"/>
      <c r="J73" s="76"/>
      <c r="K73" s="78"/>
      <c r="L73" s="8"/>
      <c r="M73" s="7"/>
      <c r="N73" s="8"/>
      <c r="O73" s="8"/>
      <c r="P73" s="8"/>
      <c r="Q73" s="8"/>
      <c r="R73" s="8"/>
    </row>
    <row r="74" spans="1:18" ht="41.25" customHeight="1">
      <c r="A74" s="69" t="s">
        <v>475</v>
      </c>
      <c r="B74" s="7">
        <f>3+3</f>
        <v>6</v>
      </c>
      <c r="C74" s="7" t="s">
        <v>476</v>
      </c>
      <c r="D74" s="7" t="s">
        <v>21</v>
      </c>
      <c r="E74" s="8">
        <f>1+1</f>
        <v>2</v>
      </c>
      <c r="F74" s="8"/>
      <c r="G74" s="8">
        <f>1+1</f>
        <v>2</v>
      </c>
      <c r="H74" s="14">
        <f>1+1</f>
        <v>2</v>
      </c>
      <c r="I74" s="77"/>
      <c r="J74" s="76"/>
      <c r="K74" s="78"/>
      <c r="L74" s="8"/>
      <c r="M74" s="7"/>
      <c r="N74" s="8"/>
      <c r="O74" s="8"/>
      <c r="P74" s="8"/>
      <c r="Q74" s="8"/>
      <c r="R74" s="8"/>
    </row>
    <row r="75" spans="1:18" ht="41.25" customHeight="1">
      <c r="A75" s="69" t="s">
        <v>477</v>
      </c>
      <c r="B75" s="7">
        <v>3</v>
      </c>
      <c r="C75" s="7" t="s">
        <v>20</v>
      </c>
      <c r="D75" s="7" t="s">
        <v>21</v>
      </c>
      <c r="E75" s="8">
        <f>1+1</f>
        <v>2</v>
      </c>
      <c r="F75" s="8"/>
      <c r="G75" s="8">
        <f>1+1</f>
        <v>2</v>
      </c>
      <c r="H75" s="14"/>
      <c r="I75" s="77"/>
      <c r="J75" s="76"/>
      <c r="K75" s="78"/>
      <c r="L75" s="8"/>
      <c r="M75" s="7"/>
      <c r="N75" s="8"/>
      <c r="O75" s="8"/>
      <c r="P75" s="8"/>
      <c r="Q75" s="8"/>
      <c r="R75" s="8"/>
    </row>
    <row r="76" spans="1:18" ht="41.25" customHeight="1">
      <c r="A76" s="69" t="s">
        <v>478</v>
      </c>
      <c r="B76" s="7">
        <f>2+2+3+3</f>
        <v>10</v>
      </c>
      <c r="C76" s="7" t="s">
        <v>481</v>
      </c>
      <c r="D76" s="7" t="s">
        <v>21</v>
      </c>
      <c r="E76" s="8">
        <f>1+1+1+1</f>
        <v>4</v>
      </c>
      <c r="F76" s="8"/>
      <c r="G76" s="8">
        <f>1+1+1</f>
        <v>3</v>
      </c>
      <c r="H76" s="14">
        <v>1</v>
      </c>
      <c r="I76" s="77"/>
      <c r="J76" s="76"/>
      <c r="K76" s="78"/>
      <c r="L76" s="8"/>
      <c r="M76" s="7"/>
      <c r="N76" s="8"/>
      <c r="O76" s="8"/>
      <c r="P76" s="8"/>
      <c r="Q76" s="8"/>
      <c r="R76" s="8"/>
    </row>
    <row r="77" spans="1:18" ht="41.25" customHeight="1">
      <c r="A77" s="69" t="s">
        <v>479</v>
      </c>
      <c r="B77" s="7">
        <f>2+3</f>
        <v>5</v>
      </c>
      <c r="C77" s="7" t="s">
        <v>468</v>
      </c>
      <c r="D77" s="7" t="s">
        <v>21</v>
      </c>
      <c r="E77" s="8">
        <f>1+1</f>
        <v>2</v>
      </c>
      <c r="F77" s="8"/>
      <c r="G77" s="8"/>
      <c r="H77" s="14"/>
      <c r="I77" s="77"/>
      <c r="J77" s="76"/>
      <c r="K77" s="78"/>
      <c r="L77" s="8"/>
      <c r="M77" s="7"/>
      <c r="N77" s="8"/>
      <c r="O77" s="8"/>
      <c r="P77" s="8"/>
      <c r="Q77" s="8"/>
      <c r="R77" s="8"/>
    </row>
    <row r="78" spans="1:18" ht="41.25" customHeight="1">
      <c r="A78" s="69" t="s">
        <v>480</v>
      </c>
      <c r="B78" s="7">
        <f>3+3</f>
        <v>6</v>
      </c>
      <c r="C78" s="7" t="s">
        <v>20</v>
      </c>
      <c r="D78" s="7" t="s">
        <v>21</v>
      </c>
      <c r="E78" s="8">
        <f>1+1</f>
        <v>2</v>
      </c>
      <c r="F78" s="8"/>
      <c r="G78" s="8">
        <f>1+1</f>
        <v>2</v>
      </c>
      <c r="H78" s="14"/>
      <c r="I78" s="77"/>
      <c r="J78" s="76"/>
      <c r="K78" s="78"/>
      <c r="L78" s="8"/>
      <c r="M78" s="7"/>
      <c r="N78" s="8"/>
      <c r="O78" s="8"/>
      <c r="P78" s="8"/>
      <c r="Q78" s="8"/>
      <c r="R78" s="8"/>
    </row>
    <row r="79" spans="1:18" ht="41.25" customHeight="1">
      <c r="A79" s="69"/>
      <c r="B79" s="7"/>
      <c r="C79" s="7" t="s">
        <v>20</v>
      </c>
      <c r="D79" s="7" t="s">
        <v>21</v>
      </c>
      <c r="E79" s="8"/>
      <c r="F79" s="8"/>
      <c r="G79" s="8"/>
      <c r="H79" s="14"/>
      <c r="I79" s="77"/>
      <c r="J79" s="76"/>
      <c r="K79" s="78"/>
      <c r="L79" s="8"/>
      <c r="M79" s="7"/>
      <c r="N79" s="8"/>
      <c r="O79" s="8"/>
      <c r="P79" s="8"/>
      <c r="Q79" s="8"/>
      <c r="R79" s="8"/>
    </row>
    <row r="80" spans="1:18" ht="41.25" customHeight="1">
      <c r="A80" s="69"/>
      <c r="B80" s="7"/>
      <c r="C80" s="7"/>
      <c r="D80" s="7"/>
      <c r="E80" s="8"/>
      <c r="F80" s="8"/>
      <c r="G80" s="8"/>
      <c r="H80" s="14"/>
      <c r="I80" s="77"/>
      <c r="J80" s="76"/>
      <c r="K80" s="78"/>
      <c r="L80" s="8"/>
      <c r="M80" s="7"/>
      <c r="N80" s="8"/>
      <c r="O80" s="8"/>
      <c r="P80" s="8"/>
      <c r="Q80" s="8"/>
      <c r="R80" s="8"/>
    </row>
    <row r="81" spans="1:18" ht="41.25" customHeight="1">
      <c r="A81" s="69"/>
      <c r="B81" s="7"/>
      <c r="C81" s="7"/>
      <c r="D81" s="7"/>
      <c r="E81" s="8"/>
      <c r="F81" s="8"/>
      <c r="G81" s="8"/>
      <c r="H81" s="14"/>
      <c r="I81" s="77"/>
      <c r="J81" s="76"/>
      <c r="K81" s="78"/>
      <c r="L81" s="8"/>
      <c r="M81" s="7"/>
      <c r="N81" s="8"/>
      <c r="O81" s="8"/>
      <c r="P81" s="8"/>
      <c r="Q81" s="8"/>
      <c r="R81" s="8"/>
    </row>
    <row r="82" spans="1:18" ht="41.25" customHeight="1">
      <c r="A82" s="69"/>
      <c r="B82" s="7"/>
      <c r="C82" s="7"/>
      <c r="D82" s="7"/>
      <c r="E82" s="8"/>
      <c r="F82" s="8"/>
      <c r="G82" s="8"/>
      <c r="H82" s="14"/>
      <c r="I82" s="77"/>
      <c r="J82" s="76"/>
      <c r="K82" s="78"/>
      <c r="L82" s="8"/>
      <c r="M82" s="7"/>
      <c r="N82" s="8"/>
      <c r="O82" s="8"/>
      <c r="P82" s="8"/>
      <c r="Q82" s="8"/>
      <c r="R82" s="8"/>
    </row>
    <row r="83" spans="1:18" ht="41.25" customHeight="1">
      <c r="A83" s="69"/>
      <c r="B83" s="7"/>
      <c r="C83" s="7"/>
      <c r="D83" s="7"/>
      <c r="E83" s="8"/>
      <c r="F83" s="8"/>
      <c r="G83" s="8"/>
      <c r="H83" s="14"/>
      <c r="I83" s="77"/>
      <c r="J83" s="76"/>
      <c r="K83" s="78"/>
      <c r="L83" s="8"/>
      <c r="M83" s="7"/>
      <c r="N83" s="8"/>
      <c r="O83" s="8"/>
      <c r="P83" s="8"/>
      <c r="Q83" s="8"/>
      <c r="R83" s="8"/>
    </row>
    <row r="84" spans="1:18" ht="41.25" customHeight="1">
      <c r="A84" s="69"/>
      <c r="B84" s="7"/>
      <c r="C84" s="7"/>
      <c r="D84" s="7"/>
      <c r="E84" s="8"/>
      <c r="F84" s="8"/>
      <c r="G84" s="8"/>
      <c r="H84" s="14"/>
      <c r="I84" s="77"/>
      <c r="J84" s="76"/>
      <c r="K84" s="78"/>
      <c r="L84" s="8"/>
      <c r="M84" s="7"/>
      <c r="N84" s="8"/>
      <c r="O84" s="8"/>
      <c r="P84" s="8"/>
      <c r="Q84" s="8"/>
      <c r="R84" s="8"/>
    </row>
    <row r="85" spans="1:18" ht="41.25" customHeight="1">
      <c r="A85" s="69"/>
      <c r="B85" s="7"/>
      <c r="C85" s="7"/>
      <c r="D85" s="7"/>
      <c r="E85" s="8"/>
      <c r="F85" s="8"/>
      <c r="G85" s="8"/>
      <c r="H85" s="14"/>
      <c r="I85" s="77"/>
      <c r="J85" s="76"/>
      <c r="K85" s="78"/>
      <c r="L85" s="8"/>
      <c r="M85" s="7"/>
      <c r="N85" s="8"/>
      <c r="O85" s="8"/>
      <c r="P85" s="8"/>
      <c r="Q85" s="8"/>
      <c r="R85" s="8"/>
    </row>
    <row r="86" spans="1:18">
      <c r="J86" s="80"/>
    </row>
    <row r="87" spans="1:18">
      <c r="J87" s="80"/>
    </row>
    <row r="88" spans="1:18">
      <c r="J88" s="80"/>
    </row>
    <row r="89" spans="1:18">
      <c r="J89" s="80"/>
    </row>
    <row r="90" spans="1:18">
      <c r="J90" s="80"/>
    </row>
    <row r="91" spans="1:18">
      <c r="J91" s="80"/>
    </row>
    <row r="92" spans="1:18">
      <c r="J92" s="80"/>
    </row>
    <row r="93" spans="1:18">
      <c r="J93" s="80"/>
    </row>
    <row r="94" spans="1:18">
      <c r="J94" s="80"/>
    </row>
    <row r="95" spans="1:18">
      <c r="J95" s="80"/>
    </row>
    <row r="96" spans="1:18">
      <c r="J96" s="80"/>
    </row>
    <row r="97" spans="10:10">
      <c r="J97" s="80"/>
    </row>
    <row r="98" spans="10:10">
      <c r="J98" s="80"/>
    </row>
    <row r="99" spans="10:10">
      <c r="J99" s="80"/>
    </row>
    <row r="100" spans="10:10">
      <c r="J100" s="80"/>
    </row>
    <row r="101" spans="10:10">
      <c r="J101" s="80"/>
    </row>
    <row r="102" spans="10:10">
      <c r="J102" s="80"/>
    </row>
    <row r="103" spans="10:10">
      <c r="J103" s="80"/>
    </row>
    <row r="104" spans="10:10">
      <c r="J104" s="80"/>
    </row>
    <row r="105" spans="10:10">
      <c r="J105" s="80"/>
    </row>
    <row r="106" spans="10:10">
      <c r="J106" s="80"/>
    </row>
    <row r="107" spans="10:10">
      <c r="J107" s="80"/>
    </row>
    <row r="108" spans="10:10">
      <c r="J108" s="80"/>
    </row>
    <row r="109" spans="10:10">
      <c r="J109" s="80"/>
    </row>
    <row r="110" spans="10:10">
      <c r="J110" s="80"/>
    </row>
    <row r="111" spans="10:10">
      <c r="J111" s="80"/>
    </row>
    <row r="112" spans="10:10">
      <c r="J112" s="80"/>
    </row>
    <row r="113" spans="10:10">
      <c r="J113" s="80"/>
    </row>
    <row r="114" spans="10:10">
      <c r="J114" s="80"/>
    </row>
    <row r="115" spans="10:10">
      <c r="J115" s="80"/>
    </row>
    <row r="116" spans="10:10">
      <c r="J116" s="80"/>
    </row>
    <row r="117" spans="10:10">
      <c r="J117" s="80"/>
    </row>
    <row r="118" spans="10:10">
      <c r="J118" s="80"/>
    </row>
    <row r="119" spans="10:10">
      <c r="J119" s="80"/>
    </row>
    <row r="120" spans="10:10">
      <c r="J120" s="80"/>
    </row>
    <row r="121" spans="10:10">
      <c r="J121" s="80"/>
    </row>
    <row r="122" spans="10:10">
      <c r="J122" s="80"/>
    </row>
    <row r="123" spans="10:10">
      <c r="J123" s="80"/>
    </row>
    <row r="124" spans="10:10">
      <c r="J124" s="80"/>
    </row>
    <row r="125" spans="10:10">
      <c r="J125" s="80"/>
    </row>
    <row r="126" spans="10:10">
      <c r="J126" s="80"/>
    </row>
    <row r="127" spans="10:10">
      <c r="J127" s="80"/>
    </row>
    <row r="128" spans="10:10">
      <c r="J128" s="80"/>
    </row>
    <row r="129" spans="10:10">
      <c r="J129" s="80"/>
    </row>
    <row r="130" spans="10:10">
      <c r="J130" s="80"/>
    </row>
    <row r="131" spans="10:10">
      <c r="J131" s="80"/>
    </row>
    <row r="132" spans="10:10">
      <c r="J132" s="80"/>
    </row>
    <row r="133" spans="10:10">
      <c r="J133" s="80"/>
    </row>
    <row r="134" spans="10:10">
      <c r="J134" s="80"/>
    </row>
    <row r="135" spans="10:10">
      <c r="J135" s="80"/>
    </row>
    <row r="136" spans="10:10">
      <c r="J136" s="80"/>
    </row>
    <row r="137" spans="10:10">
      <c r="J137" s="80"/>
    </row>
    <row r="138" spans="10:10">
      <c r="J138" s="80"/>
    </row>
    <row r="139" spans="10:10">
      <c r="J139" s="80"/>
    </row>
    <row r="140" spans="10:10">
      <c r="J140" s="80"/>
    </row>
    <row r="141" spans="10:10">
      <c r="J141" s="80"/>
    </row>
    <row r="142" spans="10:10">
      <c r="J142" s="80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67"/>
  <sheetViews>
    <sheetView tabSelected="1" zoomScale="60" zoomScaleNormal="60" workbookViewId="0">
      <pane ySplit="4" topLeftCell="A22" activePane="bottomLeft" state="frozen"/>
      <selection pane="bottomLeft" activeCell="E66" sqref="E66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3" width="49" style="2" customWidth="1"/>
    <col min="4" max="4" width="38" style="2" customWidth="1"/>
    <col min="5" max="5" width="25.7109375" style="2" customWidth="1"/>
    <col min="6" max="6" width="25.7109375" style="2" hidden="1" customWidth="1"/>
    <col min="7" max="7" width="25.7109375" style="2" customWidth="1"/>
    <col min="8" max="8" width="25.7109375" style="3" customWidth="1"/>
    <col min="9" max="18" width="25.7109375" style="2" customWidth="1"/>
    <col min="19" max="16384" width="9" style="2"/>
  </cols>
  <sheetData>
    <row r="1" spans="1:18" s="31" customFormat="1" ht="14.25" customHeight="1">
      <c r="A1" s="84" t="s">
        <v>0</v>
      </c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s="31" customFormat="1" ht="18">
      <c r="A2" s="88" t="s">
        <v>1</v>
      </c>
      <c r="B2" s="89"/>
      <c r="C2" s="89"/>
      <c r="D2" s="89"/>
      <c r="E2" s="89"/>
      <c r="F2" s="89"/>
      <c r="G2" s="89"/>
      <c r="H2" s="90"/>
      <c r="I2" s="89"/>
      <c r="J2" s="89"/>
      <c r="K2" s="89"/>
      <c r="L2" s="89"/>
      <c r="M2" s="89"/>
      <c r="N2" s="89"/>
      <c r="O2" s="89"/>
      <c r="P2" s="89"/>
      <c r="Q2" s="89"/>
      <c r="R2" s="91"/>
    </row>
    <row r="3" spans="1:18" s="31" customFormat="1" ht="14.25" customHeight="1">
      <c r="A3" s="92">
        <v>44166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42.75">
      <c r="A4" s="21" t="s">
        <v>2</v>
      </c>
      <c r="B4" s="5" t="s">
        <v>3</v>
      </c>
      <c r="C4" s="4" t="s">
        <v>4</v>
      </c>
      <c r="D4" s="4" t="s">
        <v>5</v>
      </c>
      <c r="E4" s="3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2" customHeight="1">
      <c r="A5" s="7" t="s">
        <v>482</v>
      </c>
      <c r="B5" s="7">
        <v>3</v>
      </c>
      <c r="C5" s="7" t="s">
        <v>20</v>
      </c>
      <c r="D5" s="7" t="s">
        <v>21</v>
      </c>
      <c r="E5" s="8">
        <v>1</v>
      </c>
      <c r="F5" s="8"/>
      <c r="G5" s="8"/>
      <c r="H5" s="14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42" customHeight="1">
      <c r="A6" s="19" t="s">
        <v>324</v>
      </c>
      <c r="B6" s="7">
        <f>3+3+6+5+5</f>
        <v>22</v>
      </c>
      <c r="C6" s="7" t="s">
        <v>497</v>
      </c>
      <c r="D6" s="7" t="s">
        <v>21</v>
      </c>
      <c r="E6" s="8">
        <f>4+1</f>
        <v>5</v>
      </c>
      <c r="F6" s="8"/>
      <c r="G6" s="8">
        <f>1+1</f>
        <v>2</v>
      </c>
      <c r="H6" s="14"/>
      <c r="I6" s="14">
        <f>1+1+1</f>
        <v>3</v>
      </c>
      <c r="J6" s="8"/>
      <c r="K6" s="8"/>
      <c r="L6" s="8"/>
      <c r="M6" s="8"/>
      <c r="N6" s="8"/>
      <c r="O6" s="8"/>
      <c r="P6" s="8"/>
      <c r="Q6" s="8"/>
      <c r="R6" s="8"/>
    </row>
    <row r="7" spans="1:18" ht="42" customHeight="1">
      <c r="A7" s="19" t="s">
        <v>91</v>
      </c>
      <c r="B7" s="7">
        <f>4+1</f>
        <v>5</v>
      </c>
      <c r="C7" s="7" t="s">
        <v>20</v>
      </c>
      <c r="D7" s="7" t="s">
        <v>21</v>
      </c>
      <c r="E7" s="8">
        <v>1</v>
      </c>
      <c r="F7" s="8"/>
      <c r="G7" s="8">
        <v>1</v>
      </c>
      <c r="H7" s="14"/>
      <c r="I7" s="8"/>
      <c r="J7" s="8"/>
      <c r="K7" s="8"/>
      <c r="L7" s="8"/>
      <c r="M7" s="14"/>
      <c r="N7" s="8"/>
      <c r="O7" s="8"/>
      <c r="P7" s="14"/>
      <c r="Q7" s="8"/>
      <c r="R7" s="8"/>
    </row>
    <row r="8" spans="1:18" ht="42" customHeight="1">
      <c r="A8" s="19" t="s">
        <v>483</v>
      </c>
      <c r="B8" s="7">
        <f>4+1</f>
        <v>5</v>
      </c>
      <c r="C8" s="7" t="s">
        <v>447</v>
      </c>
      <c r="D8" s="7" t="s">
        <v>21</v>
      </c>
      <c r="E8" s="8">
        <v>1</v>
      </c>
      <c r="F8" s="8"/>
      <c r="G8" s="8">
        <v>1</v>
      </c>
      <c r="H8" s="14">
        <v>1</v>
      </c>
      <c r="I8" s="8"/>
      <c r="J8" s="8"/>
      <c r="K8" s="8"/>
      <c r="L8" s="8"/>
      <c r="M8" s="14"/>
      <c r="N8" s="8"/>
      <c r="O8" s="8"/>
      <c r="P8" s="14"/>
      <c r="Q8" s="8"/>
      <c r="R8" s="8"/>
    </row>
    <row r="9" spans="1:18" ht="42" customHeight="1">
      <c r="A9" s="19" t="s">
        <v>157</v>
      </c>
      <c r="B9" s="7">
        <f>4+1</f>
        <v>5</v>
      </c>
      <c r="C9" s="7" t="s">
        <v>20</v>
      </c>
      <c r="D9" s="7" t="s">
        <v>21</v>
      </c>
      <c r="E9" s="8">
        <v>1</v>
      </c>
      <c r="F9" s="8"/>
      <c r="G9" s="8"/>
      <c r="H9" s="14"/>
      <c r="I9" s="8"/>
      <c r="J9" s="8"/>
      <c r="K9" s="8"/>
      <c r="L9" s="8"/>
      <c r="M9" s="14"/>
      <c r="N9" s="8"/>
      <c r="O9" s="8"/>
      <c r="P9" s="8"/>
      <c r="Q9" s="8"/>
      <c r="R9" s="8"/>
    </row>
    <row r="10" spans="1:18" ht="42" customHeight="1">
      <c r="A10" s="19" t="s">
        <v>154</v>
      </c>
      <c r="B10" s="7">
        <f>1+2+3+4+4+2+2+3+3+3+3+2+2+1</f>
        <v>35</v>
      </c>
      <c r="C10" s="7" t="s">
        <v>506</v>
      </c>
      <c r="D10" s="7" t="s">
        <v>21</v>
      </c>
      <c r="E10" s="8">
        <v>13</v>
      </c>
      <c r="F10" s="8"/>
      <c r="G10" s="8">
        <v>9</v>
      </c>
      <c r="H10" s="14"/>
      <c r="I10" s="8"/>
      <c r="J10" s="8">
        <f>1+1</f>
        <v>2</v>
      </c>
      <c r="K10" s="8"/>
      <c r="L10" s="8"/>
      <c r="M10" s="14">
        <v>1</v>
      </c>
      <c r="N10" s="8"/>
      <c r="O10" s="8"/>
      <c r="P10" s="8"/>
      <c r="Q10" s="8"/>
      <c r="R10" s="8"/>
    </row>
    <row r="11" spans="1:18" ht="42" customHeight="1">
      <c r="A11" s="19" t="s">
        <v>123</v>
      </c>
      <c r="B11" s="7">
        <f>3+3</f>
        <v>6</v>
      </c>
      <c r="C11" s="7" t="s">
        <v>508</v>
      </c>
      <c r="D11" s="7" t="s">
        <v>21</v>
      </c>
      <c r="E11" s="8">
        <v>2</v>
      </c>
      <c r="F11" s="8"/>
      <c r="G11" s="8">
        <v>2</v>
      </c>
      <c r="H11" s="14"/>
      <c r="I11" s="8"/>
      <c r="J11" s="8"/>
      <c r="K11" s="8"/>
      <c r="L11" s="8"/>
      <c r="M11" s="14">
        <v>1</v>
      </c>
      <c r="N11" s="8">
        <v>1</v>
      </c>
      <c r="O11" s="8"/>
      <c r="P11" s="8"/>
      <c r="Q11" s="8"/>
      <c r="R11" s="8"/>
    </row>
    <row r="12" spans="1:18" ht="42" customHeight="1">
      <c r="A12" s="19" t="s">
        <v>89</v>
      </c>
      <c r="B12" s="7">
        <f>1+1+1+2+2+3+3+2</f>
        <v>15</v>
      </c>
      <c r="C12" s="7" t="s">
        <v>20</v>
      </c>
      <c r="D12" s="7" t="s">
        <v>21</v>
      </c>
      <c r="E12" s="8">
        <v>7</v>
      </c>
      <c r="F12" s="8"/>
      <c r="G12" s="8">
        <v>7</v>
      </c>
      <c r="H12" s="14"/>
      <c r="I12" s="8"/>
      <c r="J12" s="8"/>
      <c r="K12" s="8"/>
      <c r="L12" s="8"/>
      <c r="M12" s="14"/>
      <c r="N12" s="8"/>
      <c r="O12" s="8"/>
      <c r="P12" s="8"/>
      <c r="Q12" s="8"/>
      <c r="R12" s="8"/>
    </row>
    <row r="13" spans="1:18" ht="42" customHeight="1">
      <c r="A13" s="19" t="s">
        <v>484</v>
      </c>
      <c r="B13" s="7">
        <f>1+1+1+2+3+3+3+1</f>
        <v>15</v>
      </c>
      <c r="C13" s="7" t="s">
        <v>507</v>
      </c>
      <c r="D13" s="7" t="s">
        <v>21</v>
      </c>
      <c r="E13" s="8">
        <f>5+1</f>
        <v>6</v>
      </c>
      <c r="F13" s="8"/>
      <c r="G13" s="8">
        <v>3</v>
      </c>
      <c r="H13" s="14">
        <v>1</v>
      </c>
      <c r="I13" s="8">
        <v>1</v>
      </c>
      <c r="J13" s="8"/>
      <c r="K13" s="8"/>
      <c r="L13" s="8"/>
      <c r="M13" s="14">
        <f>1+1</f>
        <v>2</v>
      </c>
      <c r="N13" s="8"/>
      <c r="O13" s="8"/>
      <c r="P13" s="8"/>
      <c r="Q13" s="8"/>
      <c r="R13" s="8"/>
    </row>
    <row r="14" spans="1:18" ht="42" customHeight="1">
      <c r="A14" s="19" t="s">
        <v>355</v>
      </c>
      <c r="B14" s="7">
        <f>1+2+2+1</f>
        <v>6</v>
      </c>
      <c r="C14" s="7" t="s">
        <v>20</v>
      </c>
      <c r="D14" s="7" t="s">
        <v>21</v>
      </c>
      <c r="E14" s="8">
        <f>12+1</f>
        <v>13</v>
      </c>
      <c r="F14" s="8"/>
      <c r="G14" s="8">
        <v>2</v>
      </c>
      <c r="H14" s="14"/>
      <c r="I14" s="14"/>
      <c r="J14" s="14"/>
      <c r="K14" s="14">
        <v>1</v>
      </c>
      <c r="L14" s="14"/>
      <c r="M14" s="14"/>
      <c r="N14" s="8"/>
      <c r="O14" s="8"/>
      <c r="P14" s="8"/>
      <c r="Q14" s="8"/>
      <c r="R14" s="8"/>
    </row>
    <row r="15" spans="1:18" s="1" customFormat="1" ht="42" customHeight="1">
      <c r="A15" s="19" t="s">
        <v>182</v>
      </c>
      <c r="B15" s="7">
        <f>1+5+2+5+1</f>
        <v>14</v>
      </c>
      <c r="C15" s="7" t="s">
        <v>506</v>
      </c>
      <c r="D15" s="7" t="s">
        <v>21</v>
      </c>
      <c r="E15" s="8">
        <f>3+1+1</f>
        <v>5</v>
      </c>
      <c r="F15" s="8"/>
      <c r="G15" s="8">
        <f>2+1</f>
        <v>3</v>
      </c>
      <c r="H15" s="14"/>
      <c r="I15" s="14"/>
      <c r="J15" s="14"/>
      <c r="K15" s="14"/>
      <c r="L15" s="14"/>
      <c r="M15" s="14">
        <v>1</v>
      </c>
      <c r="N15" s="14"/>
      <c r="O15" s="14"/>
      <c r="P15" s="14"/>
      <c r="Q15" s="14"/>
      <c r="R15" s="14"/>
    </row>
    <row r="16" spans="1:18" ht="42" customHeight="1">
      <c r="A16" s="22" t="s">
        <v>485</v>
      </c>
      <c r="B16" s="7">
        <v>3</v>
      </c>
      <c r="C16" s="7" t="s">
        <v>20</v>
      </c>
      <c r="D16" s="7" t="s">
        <v>21</v>
      </c>
      <c r="E16" s="8">
        <v>1</v>
      </c>
      <c r="F16" s="8"/>
      <c r="G16" s="8"/>
      <c r="H16" s="14"/>
      <c r="I16" s="14"/>
      <c r="J16" s="14"/>
      <c r="K16" s="14"/>
      <c r="L16" s="14"/>
      <c r="M16" s="14"/>
      <c r="N16" s="8"/>
      <c r="O16" s="8"/>
      <c r="P16" s="8"/>
      <c r="Q16" s="8"/>
      <c r="R16" s="8"/>
    </row>
    <row r="17" spans="1:18" ht="42" customHeight="1">
      <c r="A17" s="19" t="s">
        <v>79</v>
      </c>
      <c r="B17" s="7">
        <v>3</v>
      </c>
      <c r="C17" s="7" t="s">
        <v>20</v>
      </c>
      <c r="D17" s="7" t="s">
        <v>21</v>
      </c>
      <c r="E17" s="8">
        <v>1</v>
      </c>
      <c r="F17" s="8"/>
      <c r="G17" s="8"/>
      <c r="H17" s="14"/>
      <c r="I17" s="14"/>
      <c r="J17" s="14"/>
      <c r="K17" s="14"/>
      <c r="L17" s="14"/>
      <c r="M17" s="14"/>
      <c r="N17" s="8"/>
      <c r="O17" s="8"/>
      <c r="P17" s="8"/>
      <c r="Q17" s="8"/>
      <c r="R17" s="8"/>
    </row>
    <row r="18" spans="1:18" s="1" customFormat="1" ht="42" customHeight="1">
      <c r="A18" s="19" t="s">
        <v>78</v>
      </c>
      <c r="B18" s="7">
        <f>3+3+5+5</f>
        <v>16</v>
      </c>
      <c r="C18" s="7" t="s">
        <v>498</v>
      </c>
      <c r="D18" s="7" t="s">
        <v>21</v>
      </c>
      <c r="E18" s="8">
        <f>4+1+1</f>
        <v>6</v>
      </c>
      <c r="F18" s="8"/>
      <c r="G18" s="8">
        <f>4+1+1</f>
        <v>6</v>
      </c>
      <c r="H18" s="14">
        <v>1</v>
      </c>
      <c r="I18" s="14">
        <v>1</v>
      </c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42" customHeight="1">
      <c r="A19" s="22" t="s">
        <v>486</v>
      </c>
      <c r="B19" s="7">
        <v>2</v>
      </c>
      <c r="C19" s="7" t="s">
        <v>20</v>
      </c>
      <c r="D19" s="7" t="s">
        <v>21</v>
      </c>
      <c r="E19" s="8">
        <v>1</v>
      </c>
      <c r="F19" s="8"/>
      <c r="G19" s="8"/>
      <c r="H19" s="14"/>
      <c r="I19" s="14"/>
      <c r="J19" s="14"/>
      <c r="K19" s="14"/>
      <c r="L19" s="14"/>
      <c r="M19" s="14"/>
      <c r="N19" s="8"/>
      <c r="O19" s="8"/>
      <c r="P19" s="8"/>
      <c r="Q19" s="8"/>
      <c r="R19" s="8"/>
    </row>
    <row r="20" spans="1:18" ht="42" customHeight="1">
      <c r="A20" s="19" t="s">
        <v>487</v>
      </c>
      <c r="B20" s="7">
        <f>4+4+3</f>
        <v>11</v>
      </c>
      <c r="C20" s="7" t="s">
        <v>499</v>
      </c>
      <c r="D20" s="7" t="s">
        <v>21</v>
      </c>
      <c r="E20" s="8">
        <v>3</v>
      </c>
      <c r="F20" s="8"/>
      <c r="G20" s="8">
        <v>2</v>
      </c>
      <c r="H20" s="14"/>
      <c r="I20" s="14">
        <v>2</v>
      </c>
      <c r="J20" s="14">
        <v>2</v>
      </c>
      <c r="K20" s="14"/>
      <c r="L20" s="14">
        <v>2</v>
      </c>
      <c r="M20" s="14"/>
      <c r="N20" s="8"/>
      <c r="O20" s="8"/>
      <c r="P20" s="8"/>
      <c r="Q20" s="8"/>
      <c r="R20" s="8"/>
    </row>
    <row r="21" spans="1:18" ht="42" customHeight="1">
      <c r="A21" s="19" t="s">
        <v>86</v>
      </c>
      <c r="B21" s="7">
        <v>3</v>
      </c>
      <c r="C21" s="7" t="s">
        <v>20</v>
      </c>
      <c r="D21" s="7" t="s">
        <v>21</v>
      </c>
      <c r="E21" s="8">
        <v>2</v>
      </c>
      <c r="F21" s="8"/>
      <c r="G21" s="8">
        <v>2</v>
      </c>
      <c r="H21" s="14"/>
      <c r="I21" s="14"/>
      <c r="J21" s="14"/>
      <c r="K21" s="14"/>
      <c r="L21" s="14"/>
      <c r="M21" s="14"/>
      <c r="N21" s="8"/>
      <c r="O21" s="8"/>
      <c r="P21" s="8"/>
      <c r="Q21" s="8"/>
      <c r="R21" s="8"/>
    </row>
    <row r="22" spans="1:18" ht="42" customHeight="1">
      <c r="A22" s="19" t="s">
        <v>160</v>
      </c>
      <c r="B22" s="7">
        <f>3+3</f>
        <v>6</v>
      </c>
      <c r="C22" s="7" t="s">
        <v>20</v>
      </c>
      <c r="D22" s="7" t="s">
        <v>21</v>
      </c>
      <c r="E22" s="8">
        <v>2</v>
      </c>
      <c r="F22" s="8"/>
      <c r="G22" s="8">
        <v>2</v>
      </c>
      <c r="H22" s="14"/>
      <c r="I22" s="14"/>
      <c r="J22" s="14"/>
      <c r="K22" s="14"/>
      <c r="L22" s="14"/>
      <c r="M22" s="14"/>
      <c r="N22" s="8"/>
      <c r="O22" s="8"/>
      <c r="P22" s="8"/>
      <c r="Q22" s="8"/>
      <c r="R22" s="8"/>
    </row>
    <row r="23" spans="1:18" ht="42" customHeight="1">
      <c r="A23" s="7" t="s">
        <v>175</v>
      </c>
      <c r="B23" s="7">
        <v>3</v>
      </c>
      <c r="C23" s="7" t="s">
        <v>501</v>
      </c>
      <c r="D23" s="7" t="s">
        <v>21</v>
      </c>
      <c r="E23" s="8">
        <v>1</v>
      </c>
      <c r="F23" s="8"/>
      <c r="G23" s="8">
        <v>1</v>
      </c>
      <c r="H23" s="14">
        <v>1</v>
      </c>
      <c r="I23" s="14"/>
      <c r="J23" s="14"/>
      <c r="K23" s="14"/>
      <c r="L23" s="14"/>
      <c r="M23" s="14"/>
      <c r="N23" s="8"/>
      <c r="O23" s="8"/>
      <c r="P23" s="8"/>
      <c r="Q23" s="8"/>
      <c r="R23" s="8"/>
    </row>
    <row r="24" spans="1:18" ht="42" customHeight="1">
      <c r="A24" s="7" t="s">
        <v>488</v>
      </c>
      <c r="B24" s="7">
        <f>4+4+2+2</f>
        <v>12</v>
      </c>
      <c r="C24" s="7" t="s">
        <v>20</v>
      </c>
      <c r="D24" s="7" t="s">
        <v>21</v>
      </c>
      <c r="E24" s="8">
        <v>4</v>
      </c>
      <c r="F24" s="8"/>
      <c r="G24" s="8"/>
      <c r="H24" s="14"/>
      <c r="I24" s="14"/>
      <c r="J24" s="14"/>
      <c r="K24" s="14"/>
      <c r="L24" s="14"/>
      <c r="M24" s="14"/>
      <c r="N24" s="8"/>
      <c r="O24" s="8"/>
      <c r="P24" s="8"/>
      <c r="Q24" s="8"/>
      <c r="R24" s="8"/>
    </row>
    <row r="25" spans="1:18" ht="42" customHeight="1">
      <c r="A25" s="7" t="s">
        <v>176</v>
      </c>
      <c r="B25" s="7">
        <f>4+1</f>
        <v>5</v>
      </c>
      <c r="C25" s="7" t="s">
        <v>20</v>
      </c>
      <c r="D25" s="7" t="s">
        <v>21</v>
      </c>
      <c r="E25" s="8">
        <v>2</v>
      </c>
      <c r="F25" s="8"/>
      <c r="G25" s="8">
        <v>1</v>
      </c>
      <c r="H25" s="14"/>
      <c r="I25" s="14"/>
      <c r="J25" s="14"/>
      <c r="K25" s="14"/>
      <c r="L25" s="14"/>
      <c r="M25" s="14"/>
      <c r="N25" s="8"/>
      <c r="O25" s="8"/>
      <c r="P25" s="8"/>
      <c r="Q25" s="8"/>
      <c r="R25" s="8"/>
    </row>
    <row r="26" spans="1:18" ht="42" customHeight="1">
      <c r="A26" s="7" t="s">
        <v>489</v>
      </c>
      <c r="B26" s="7">
        <f>2+3</f>
        <v>5</v>
      </c>
      <c r="C26" s="7" t="s">
        <v>20</v>
      </c>
      <c r="D26" s="7" t="s">
        <v>21</v>
      </c>
      <c r="E26" s="8">
        <v>3</v>
      </c>
      <c r="F26" s="8"/>
      <c r="G26" s="8">
        <v>2</v>
      </c>
      <c r="H26" s="14"/>
      <c r="I26" s="14"/>
      <c r="J26" s="14"/>
      <c r="K26" s="14"/>
      <c r="L26" s="14"/>
      <c r="M26" s="14"/>
      <c r="N26" s="8"/>
      <c r="O26" s="8"/>
      <c r="P26" s="8"/>
      <c r="Q26" s="8"/>
      <c r="R26" s="8"/>
    </row>
    <row r="27" spans="1:18" ht="42" customHeight="1">
      <c r="A27" s="19" t="s">
        <v>225</v>
      </c>
      <c r="B27" s="7">
        <f>4+5</f>
        <v>9</v>
      </c>
      <c r="C27" s="7" t="s">
        <v>20</v>
      </c>
      <c r="D27" s="7" t="s">
        <v>21</v>
      </c>
      <c r="E27" s="8">
        <v>2</v>
      </c>
      <c r="F27" s="8"/>
      <c r="G27" s="8">
        <v>2</v>
      </c>
      <c r="H27" s="14"/>
      <c r="I27" s="14"/>
      <c r="J27" s="14"/>
      <c r="K27" s="14"/>
      <c r="L27" s="14"/>
      <c r="M27" s="14"/>
      <c r="N27" s="8"/>
      <c r="O27" s="8"/>
      <c r="P27" s="8"/>
      <c r="Q27" s="8"/>
      <c r="R27" s="8"/>
    </row>
    <row r="28" spans="1:18" ht="42" customHeight="1">
      <c r="A28" s="19" t="s">
        <v>212</v>
      </c>
      <c r="B28" s="7">
        <v>5</v>
      </c>
      <c r="C28" s="7" t="s">
        <v>20</v>
      </c>
      <c r="D28" s="7" t="s">
        <v>21</v>
      </c>
      <c r="E28" s="8">
        <v>1</v>
      </c>
      <c r="F28" s="8"/>
      <c r="G28" s="8">
        <v>1</v>
      </c>
      <c r="H28" s="14"/>
      <c r="I28" s="14"/>
      <c r="J28" s="14"/>
      <c r="K28" s="14"/>
      <c r="L28" s="14"/>
      <c r="M28" s="14"/>
      <c r="N28" s="8"/>
      <c r="O28" s="8"/>
      <c r="P28" s="8"/>
      <c r="Q28" s="8"/>
      <c r="R28" s="8"/>
    </row>
    <row r="29" spans="1:18" ht="42" customHeight="1">
      <c r="A29" s="19" t="s">
        <v>490</v>
      </c>
      <c r="B29" s="22">
        <f>3+1+2+90</f>
        <v>96</v>
      </c>
      <c r="C29" s="7" t="s">
        <v>20</v>
      </c>
      <c r="D29" s="7" t="s">
        <v>21</v>
      </c>
      <c r="E29" s="8">
        <f>1+14</f>
        <v>15</v>
      </c>
      <c r="F29" s="8"/>
      <c r="G29" s="8">
        <v>1</v>
      </c>
      <c r="H29" s="14"/>
      <c r="I29" s="14"/>
      <c r="J29" s="14"/>
      <c r="K29" s="14"/>
      <c r="L29" s="14"/>
      <c r="M29" s="14"/>
      <c r="N29" s="8"/>
      <c r="O29" s="8"/>
      <c r="P29" s="8"/>
      <c r="Q29" s="8"/>
      <c r="R29" s="8"/>
    </row>
    <row r="30" spans="1:18" ht="42" customHeight="1">
      <c r="A30" s="19" t="s">
        <v>153</v>
      </c>
      <c r="B30" s="7">
        <f>3+2</f>
        <v>5</v>
      </c>
      <c r="C30" s="7" t="s">
        <v>20</v>
      </c>
      <c r="D30" s="7" t="s">
        <v>21</v>
      </c>
      <c r="E30" s="8">
        <v>3</v>
      </c>
      <c r="F30" s="8"/>
      <c r="G30" s="8">
        <v>3</v>
      </c>
      <c r="H30" s="14"/>
      <c r="I30" s="14"/>
      <c r="J30" s="14"/>
      <c r="K30" s="14"/>
      <c r="L30" s="14"/>
      <c r="M30" s="14"/>
      <c r="N30" s="8"/>
      <c r="O30" s="8"/>
      <c r="P30" s="8"/>
      <c r="Q30" s="8"/>
      <c r="R30" s="8"/>
    </row>
    <row r="31" spans="1:18" ht="42" customHeight="1">
      <c r="A31" s="19" t="s">
        <v>491</v>
      </c>
      <c r="B31" s="7">
        <f>3+2</f>
        <v>5</v>
      </c>
      <c r="C31" s="7" t="s">
        <v>20</v>
      </c>
      <c r="D31" s="7" t="s">
        <v>21</v>
      </c>
      <c r="E31" s="8">
        <v>2</v>
      </c>
      <c r="F31" s="8"/>
      <c r="G31" s="8">
        <v>2</v>
      </c>
      <c r="H31" s="14"/>
      <c r="I31" s="14"/>
      <c r="J31" s="14"/>
      <c r="K31" s="14"/>
      <c r="L31" s="14"/>
      <c r="M31" s="14"/>
      <c r="N31" s="8"/>
      <c r="O31" s="8"/>
      <c r="P31" s="8"/>
      <c r="Q31" s="8"/>
      <c r="R31" s="8"/>
    </row>
    <row r="32" spans="1:18" ht="42" customHeight="1">
      <c r="A32" s="19" t="s">
        <v>129</v>
      </c>
      <c r="B32" s="7">
        <f>3+2</f>
        <v>5</v>
      </c>
      <c r="C32" s="7" t="s">
        <v>20</v>
      </c>
      <c r="D32" s="7" t="s">
        <v>21</v>
      </c>
      <c r="E32" s="8">
        <v>2</v>
      </c>
      <c r="F32" s="8"/>
      <c r="G32" s="8">
        <v>2</v>
      </c>
      <c r="H32" s="14"/>
      <c r="I32" s="14"/>
      <c r="J32" s="14"/>
      <c r="K32" s="14"/>
      <c r="L32" s="14"/>
      <c r="M32" s="14"/>
      <c r="N32" s="8"/>
      <c r="O32" s="8"/>
      <c r="P32" s="14"/>
      <c r="Q32" s="8"/>
      <c r="R32" s="8"/>
    </row>
    <row r="33" spans="1:18" ht="42" customHeight="1">
      <c r="A33" s="19" t="s">
        <v>259</v>
      </c>
      <c r="B33" s="7">
        <f>3+3</f>
        <v>6</v>
      </c>
      <c r="C33" s="7" t="s">
        <v>20</v>
      </c>
      <c r="D33" s="7" t="s">
        <v>21</v>
      </c>
      <c r="E33" s="8">
        <v>4</v>
      </c>
      <c r="F33" s="8"/>
      <c r="G33" s="8">
        <v>4</v>
      </c>
      <c r="H33" s="14"/>
      <c r="I33" s="14"/>
      <c r="J33" s="14"/>
      <c r="K33" s="14"/>
      <c r="L33" s="14"/>
      <c r="M33" s="14"/>
      <c r="N33" s="8"/>
      <c r="O33" s="8"/>
      <c r="P33" s="8"/>
      <c r="Q33" s="8"/>
      <c r="R33" s="8"/>
    </row>
    <row r="34" spans="1:18" ht="42" customHeight="1">
      <c r="A34" s="19" t="s">
        <v>492</v>
      </c>
      <c r="B34" s="7">
        <f>3+3+5</f>
        <v>11</v>
      </c>
      <c r="C34" s="7" t="s">
        <v>502</v>
      </c>
      <c r="D34" s="7" t="s">
        <v>21</v>
      </c>
      <c r="E34" s="8">
        <f>2+1</f>
        <v>3</v>
      </c>
      <c r="F34" s="8"/>
      <c r="G34" s="8">
        <v>1</v>
      </c>
      <c r="H34" s="14">
        <v>1</v>
      </c>
      <c r="I34" s="14">
        <v>1</v>
      </c>
      <c r="J34" s="14">
        <v>1</v>
      </c>
      <c r="K34" s="14"/>
      <c r="L34" s="14"/>
      <c r="M34" s="14"/>
      <c r="N34" s="8"/>
      <c r="O34" s="8"/>
      <c r="P34" s="8"/>
      <c r="Q34" s="8"/>
      <c r="R34" s="8"/>
    </row>
    <row r="35" spans="1:18" ht="42" customHeight="1">
      <c r="A35" s="19" t="s">
        <v>82</v>
      </c>
      <c r="B35" s="7">
        <f>3+4+4+5+5</f>
        <v>21</v>
      </c>
      <c r="C35" s="7" t="s">
        <v>20</v>
      </c>
      <c r="D35" s="7" t="s">
        <v>21</v>
      </c>
      <c r="E35" s="8">
        <f>4+1</f>
        <v>5</v>
      </c>
      <c r="F35" s="8"/>
      <c r="G35" s="8">
        <f>2+1</f>
        <v>3</v>
      </c>
      <c r="H35" s="14"/>
      <c r="I35" s="14"/>
      <c r="J35" s="14"/>
      <c r="K35" s="14"/>
      <c r="L35" s="14"/>
      <c r="M35" s="14"/>
      <c r="N35" s="8"/>
      <c r="O35" s="8"/>
      <c r="P35" s="8"/>
      <c r="Q35" s="8"/>
      <c r="R35" s="8"/>
    </row>
    <row r="36" spans="1:18" ht="42" customHeight="1">
      <c r="A36" s="19" t="s">
        <v>292</v>
      </c>
      <c r="B36" s="7">
        <f>2+2</f>
        <v>4</v>
      </c>
      <c r="C36" s="7" t="s">
        <v>20</v>
      </c>
      <c r="D36" s="7" t="s">
        <v>21</v>
      </c>
      <c r="E36" s="8">
        <v>2</v>
      </c>
      <c r="F36" s="8"/>
      <c r="G36" s="8">
        <v>2</v>
      </c>
      <c r="H36" s="14"/>
      <c r="I36" s="14"/>
      <c r="J36" s="14"/>
      <c r="K36" s="14"/>
      <c r="L36" s="14"/>
      <c r="M36" s="14"/>
      <c r="N36" s="8"/>
      <c r="O36" s="8"/>
      <c r="P36" s="8"/>
      <c r="Q36" s="8"/>
      <c r="R36" s="8"/>
    </row>
    <row r="37" spans="1:18" ht="42" customHeight="1">
      <c r="A37" s="19" t="s">
        <v>197</v>
      </c>
      <c r="B37" s="7">
        <v>2</v>
      </c>
      <c r="C37" s="7" t="s">
        <v>20</v>
      </c>
      <c r="D37" s="7" t="s">
        <v>21</v>
      </c>
      <c r="E37" s="8">
        <v>1</v>
      </c>
      <c r="F37" s="8"/>
      <c r="G37" s="8">
        <v>1</v>
      </c>
      <c r="H37" s="14"/>
      <c r="I37" s="14"/>
      <c r="J37" s="14"/>
      <c r="K37" s="14"/>
      <c r="L37" s="14"/>
      <c r="M37" s="14"/>
      <c r="N37" s="8"/>
      <c r="O37" s="8"/>
      <c r="P37" s="8"/>
      <c r="Q37" s="8"/>
      <c r="R37" s="8"/>
    </row>
    <row r="38" spans="1:18" ht="42" customHeight="1">
      <c r="A38" s="19" t="s">
        <v>493</v>
      </c>
      <c r="B38" s="7">
        <f>3+3</f>
        <v>6</v>
      </c>
      <c r="C38" s="7" t="s">
        <v>503</v>
      </c>
      <c r="D38" s="7" t="s">
        <v>21</v>
      </c>
      <c r="E38" s="8">
        <v>2</v>
      </c>
      <c r="F38" s="8"/>
      <c r="G38" s="8">
        <v>1</v>
      </c>
      <c r="H38" s="14">
        <v>2</v>
      </c>
      <c r="I38" s="14"/>
      <c r="J38" s="14"/>
      <c r="K38" s="14"/>
      <c r="L38" s="14"/>
      <c r="M38" s="14"/>
      <c r="N38" s="8"/>
      <c r="O38" s="8"/>
      <c r="P38" s="8"/>
      <c r="Q38" s="8"/>
      <c r="R38" s="8"/>
    </row>
    <row r="39" spans="1:18" ht="42" customHeight="1">
      <c r="A39" s="19" t="s">
        <v>222</v>
      </c>
      <c r="B39" s="7">
        <v>3</v>
      </c>
      <c r="C39" s="7" t="s">
        <v>503</v>
      </c>
      <c r="D39" s="7" t="s">
        <v>21</v>
      </c>
      <c r="E39" s="8">
        <v>1</v>
      </c>
      <c r="F39" s="8"/>
      <c r="G39" s="8"/>
      <c r="H39" s="14">
        <v>1</v>
      </c>
      <c r="I39" s="14"/>
      <c r="J39" s="14"/>
      <c r="K39" s="14"/>
      <c r="L39" s="14"/>
      <c r="M39" s="14"/>
      <c r="N39" s="8"/>
      <c r="O39" s="8"/>
      <c r="P39" s="8"/>
      <c r="Q39" s="8"/>
      <c r="R39" s="8"/>
    </row>
    <row r="40" spans="1:18" ht="42" customHeight="1">
      <c r="A40" s="19" t="s">
        <v>88</v>
      </c>
      <c r="B40" s="7">
        <f>3+3</f>
        <v>6</v>
      </c>
      <c r="C40" s="7" t="s">
        <v>20</v>
      </c>
      <c r="D40" s="7" t="s">
        <v>21</v>
      </c>
      <c r="E40" s="8">
        <v>3</v>
      </c>
      <c r="F40" s="8"/>
      <c r="G40" s="8">
        <v>3</v>
      </c>
      <c r="H40" s="14"/>
      <c r="I40" s="14"/>
      <c r="J40" s="14"/>
      <c r="K40" s="14"/>
      <c r="L40" s="14"/>
      <c r="M40" s="14"/>
      <c r="N40" s="8"/>
      <c r="O40" s="8"/>
      <c r="P40" s="8"/>
      <c r="Q40" s="8"/>
      <c r="R40" s="8"/>
    </row>
    <row r="41" spans="1:18" ht="42" customHeight="1">
      <c r="A41" s="19" t="s">
        <v>334</v>
      </c>
      <c r="B41" s="7">
        <v>4</v>
      </c>
      <c r="C41" s="7" t="s">
        <v>500</v>
      </c>
      <c r="D41" s="7" t="s">
        <v>21</v>
      </c>
      <c r="E41" s="8">
        <v>2</v>
      </c>
      <c r="F41" s="8"/>
      <c r="G41" s="8"/>
      <c r="H41" s="14">
        <v>1</v>
      </c>
      <c r="I41" s="14"/>
      <c r="J41" s="14"/>
      <c r="K41" s="14"/>
      <c r="L41" s="14"/>
      <c r="M41" s="14"/>
      <c r="N41" s="8"/>
      <c r="O41" s="8"/>
      <c r="P41" s="8"/>
      <c r="Q41" s="8"/>
      <c r="R41" s="8"/>
    </row>
    <row r="42" spans="1:18" ht="42" customHeight="1">
      <c r="A42" s="19" t="s">
        <v>87</v>
      </c>
      <c r="B42" s="7">
        <v>3</v>
      </c>
      <c r="C42" s="7" t="s">
        <v>20</v>
      </c>
      <c r="D42" s="7" t="s">
        <v>21</v>
      </c>
      <c r="E42" s="8">
        <v>1</v>
      </c>
      <c r="F42" s="8"/>
      <c r="G42" s="8">
        <v>1</v>
      </c>
      <c r="H42" s="14"/>
      <c r="I42" s="14"/>
      <c r="J42" s="14"/>
      <c r="K42" s="14"/>
      <c r="L42" s="14"/>
      <c r="M42" s="14"/>
      <c r="N42" s="8"/>
      <c r="O42" s="8"/>
      <c r="P42" s="8"/>
      <c r="Q42" s="8"/>
      <c r="R42" s="8"/>
    </row>
    <row r="43" spans="1:18" ht="42" customHeight="1">
      <c r="A43" s="19" t="s">
        <v>110</v>
      </c>
      <c r="B43" s="7">
        <v>4</v>
      </c>
      <c r="C43" s="7" t="s">
        <v>20</v>
      </c>
      <c r="D43" s="7" t="s">
        <v>21</v>
      </c>
      <c r="E43" s="8">
        <v>1</v>
      </c>
      <c r="F43" s="8"/>
      <c r="G43" s="8">
        <v>1</v>
      </c>
      <c r="H43" s="14" t="s">
        <v>494</v>
      </c>
      <c r="I43" s="14"/>
      <c r="J43" s="14"/>
      <c r="K43" s="14"/>
      <c r="L43" s="14"/>
      <c r="M43" s="14"/>
      <c r="N43" s="8"/>
      <c r="O43" s="8"/>
      <c r="P43" s="8"/>
      <c r="Q43" s="8"/>
      <c r="R43" s="8"/>
    </row>
    <row r="44" spans="1:18" ht="42" customHeight="1">
      <c r="A44" s="19" t="s">
        <v>353</v>
      </c>
      <c r="B44" s="7">
        <f>5+3+2+2</f>
        <v>12</v>
      </c>
      <c r="C44" s="7" t="s">
        <v>372</v>
      </c>
      <c r="D44" s="7" t="s">
        <v>21</v>
      </c>
      <c r="E44" s="8">
        <v>3</v>
      </c>
      <c r="F44" s="8"/>
      <c r="G44" s="8">
        <v>1</v>
      </c>
      <c r="H44" s="14">
        <v>2</v>
      </c>
      <c r="I44" s="14"/>
      <c r="J44" s="14"/>
      <c r="K44" s="14"/>
      <c r="L44" s="14"/>
      <c r="M44" s="14"/>
      <c r="N44" s="8"/>
      <c r="O44" s="8"/>
      <c r="P44" s="8"/>
      <c r="Q44" s="8"/>
      <c r="R44" s="8"/>
    </row>
    <row r="45" spans="1:18" ht="42" customHeight="1">
      <c r="A45" s="19" t="s">
        <v>343</v>
      </c>
      <c r="B45" s="7">
        <v>3</v>
      </c>
      <c r="C45" s="7" t="s">
        <v>20</v>
      </c>
      <c r="D45" s="7" t="s">
        <v>21</v>
      </c>
      <c r="E45" s="8">
        <v>1</v>
      </c>
      <c r="F45" s="8"/>
      <c r="G45" s="8">
        <v>1</v>
      </c>
      <c r="H45" s="14"/>
      <c r="I45" s="14"/>
      <c r="J45" s="14"/>
      <c r="K45" s="14"/>
      <c r="L45" s="14"/>
      <c r="M45" s="14"/>
      <c r="N45" s="8"/>
      <c r="O45" s="8"/>
      <c r="P45" s="8"/>
      <c r="Q45" s="8"/>
      <c r="R45" s="8"/>
    </row>
    <row r="46" spans="1:18" ht="42" customHeight="1">
      <c r="A46" s="19" t="s">
        <v>155</v>
      </c>
      <c r="B46" s="7">
        <v>2</v>
      </c>
      <c r="C46" s="7" t="s">
        <v>20</v>
      </c>
      <c r="D46" s="7" t="s">
        <v>21</v>
      </c>
      <c r="E46" s="8">
        <v>1</v>
      </c>
      <c r="F46" s="8"/>
      <c r="G46" s="8">
        <v>1</v>
      </c>
      <c r="H46" s="14"/>
      <c r="I46" s="14"/>
      <c r="J46" s="14"/>
      <c r="K46" s="14"/>
      <c r="L46" s="14"/>
      <c r="M46" s="14"/>
      <c r="N46" s="8"/>
      <c r="O46" s="8"/>
      <c r="P46" s="8"/>
      <c r="Q46" s="8"/>
      <c r="R46" s="8"/>
    </row>
    <row r="47" spans="1:18" ht="42" customHeight="1">
      <c r="A47" s="19" t="s">
        <v>260</v>
      </c>
      <c r="B47" s="7">
        <v>6</v>
      </c>
      <c r="C47" s="7" t="s">
        <v>504</v>
      </c>
      <c r="D47" s="7" t="s">
        <v>21</v>
      </c>
      <c r="E47" s="8">
        <v>1</v>
      </c>
      <c r="F47" s="8"/>
      <c r="G47" s="8">
        <v>1</v>
      </c>
      <c r="H47" s="14">
        <v>1</v>
      </c>
      <c r="I47" s="14"/>
      <c r="J47" s="14"/>
      <c r="K47" s="14"/>
      <c r="L47" s="14"/>
      <c r="M47" s="14"/>
      <c r="N47" s="8"/>
      <c r="O47" s="8"/>
      <c r="P47" s="8"/>
      <c r="Q47" s="8"/>
      <c r="R47" s="8"/>
    </row>
    <row r="48" spans="1:18" ht="42" customHeight="1">
      <c r="A48" s="19" t="s">
        <v>157</v>
      </c>
      <c r="B48" s="7">
        <f>4+3</f>
        <v>7</v>
      </c>
      <c r="C48" s="7" t="s">
        <v>20</v>
      </c>
      <c r="D48" s="7" t="s">
        <v>21</v>
      </c>
      <c r="E48" s="8">
        <v>2</v>
      </c>
      <c r="F48" s="8"/>
      <c r="G48" s="8">
        <v>1</v>
      </c>
      <c r="H48" s="14"/>
      <c r="I48" s="14"/>
      <c r="J48" s="14"/>
      <c r="K48" s="14"/>
      <c r="L48" s="14"/>
      <c r="M48" s="14"/>
      <c r="N48" s="8"/>
      <c r="O48" s="8"/>
      <c r="P48" s="8"/>
      <c r="Q48" s="8"/>
      <c r="R48" s="8"/>
    </row>
    <row r="49" spans="1:18" ht="42" customHeight="1">
      <c r="A49" s="19" t="s">
        <v>495</v>
      </c>
      <c r="B49" s="7">
        <v>3</v>
      </c>
      <c r="C49" s="7" t="s">
        <v>20</v>
      </c>
      <c r="D49" s="7" t="s">
        <v>21</v>
      </c>
      <c r="E49" s="8">
        <v>1</v>
      </c>
      <c r="F49" s="8"/>
      <c r="G49" s="8">
        <v>1</v>
      </c>
      <c r="H49" s="14"/>
      <c r="I49" s="14"/>
      <c r="J49" s="14"/>
      <c r="K49" s="14"/>
      <c r="L49" s="14"/>
      <c r="M49" s="14"/>
      <c r="N49" s="8"/>
      <c r="O49" s="8"/>
      <c r="P49" s="8"/>
      <c r="Q49" s="8"/>
      <c r="R49" s="8"/>
    </row>
    <row r="50" spans="1:18" ht="42" customHeight="1">
      <c r="A50" s="19" t="s">
        <v>378</v>
      </c>
      <c r="B50" s="7">
        <v>3</v>
      </c>
      <c r="C50" s="7" t="s">
        <v>20</v>
      </c>
      <c r="D50" s="7" t="s">
        <v>21</v>
      </c>
      <c r="E50" s="8">
        <v>1</v>
      </c>
      <c r="F50" s="8"/>
      <c r="G50" s="8">
        <v>1</v>
      </c>
      <c r="H50" s="14"/>
      <c r="I50" s="14"/>
      <c r="J50" s="14"/>
      <c r="K50" s="14"/>
      <c r="L50" s="14"/>
      <c r="M50" s="14"/>
      <c r="N50" s="8"/>
      <c r="O50" s="8"/>
      <c r="P50" s="8"/>
      <c r="Q50" s="8"/>
      <c r="R50" s="8"/>
    </row>
    <row r="51" spans="1:18" ht="42" customHeight="1">
      <c r="A51" s="19" t="s">
        <v>250</v>
      </c>
      <c r="B51" s="7">
        <v>3</v>
      </c>
      <c r="C51" s="7" t="s">
        <v>20</v>
      </c>
      <c r="D51" s="7" t="s">
        <v>21</v>
      </c>
      <c r="E51" s="8">
        <v>1</v>
      </c>
      <c r="F51" s="8"/>
      <c r="G51" s="8">
        <v>1</v>
      </c>
      <c r="H51" s="14"/>
      <c r="I51" s="14"/>
      <c r="J51" s="14"/>
      <c r="K51" s="14"/>
      <c r="L51" s="14"/>
      <c r="M51" s="14"/>
      <c r="N51" s="8"/>
      <c r="O51" s="8"/>
      <c r="P51" s="8"/>
      <c r="Q51" s="8"/>
      <c r="R51" s="8"/>
    </row>
    <row r="52" spans="1:18" ht="42" customHeight="1">
      <c r="A52" s="19" t="s">
        <v>179</v>
      </c>
      <c r="B52" s="7">
        <v>3</v>
      </c>
      <c r="C52" s="7" t="s">
        <v>20</v>
      </c>
      <c r="D52" s="7" t="s">
        <v>21</v>
      </c>
      <c r="E52" s="8">
        <v>1</v>
      </c>
      <c r="F52" s="8"/>
      <c r="G52" s="8">
        <v>1</v>
      </c>
      <c r="H52" s="14"/>
      <c r="I52" s="14"/>
      <c r="J52" s="14"/>
      <c r="K52" s="14"/>
      <c r="L52" s="14"/>
      <c r="M52" s="14"/>
      <c r="N52" s="8"/>
      <c r="O52" s="8"/>
      <c r="P52" s="8"/>
      <c r="Q52" s="8"/>
      <c r="R52" s="8"/>
    </row>
    <row r="53" spans="1:18" ht="42" customHeight="1">
      <c r="A53" s="19" t="s">
        <v>177</v>
      </c>
      <c r="B53" s="7">
        <v>3</v>
      </c>
      <c r="C53" s="7" t="s">
        <v>20</v>
      </c>
      <c r="D53" s="7" t="s">
        <v>21</v>
      </c>
      <c r="E53" s="8">
        <v>1</v>
      </c>
      <c r="F53" s="8"/>
      <c r="G53" s="8">
        <v>1</v>
      </c>
      <c r="H53" s="14"/>
      <c r="I53" s="14"/>
      <c r="J53" s="14"/>
      <c r="K53" s="14"/>
      <c r="L53" s="14"/>
      <c r="M53" s="14"/>
      <c r="N53" s="8"/>
      <c r="O53" s="8"/>
      <c r="P53" s="8"/>
      <c r="Q53" s="8"/>
      <c r="R53" s="8"/>
    </row>
    <row r="54" spans="1:18" ht="42" customHeight="1">
      <c r="A54" s="19" t="s">
        <v>127</v>
      </c>
      <c r="B54" s="7">
        <v>3</v>
      </c>
      <c r="C54" s="7" t="s">
        <v>20</v>
      </c>
      <c r="D54" s="7" t="s">
        <v>21</v>
      </c>
      <c r="E54" s="8">
        <v>1</v>
      </c>
      <c r="F54" s="8"/>
      <c r="G54" s="8">
        <v>1</v>
      </c>
      <c r="H54" s="14"/>
      <c r="I54" s="14"/>
      <c r="J54" s="14"/>
      <c r="K54" s="14"/>
      <c r="L54" s="14"/>
      <c r="M54" s="14"/>
      <c r="N54" s="8"/>
      <c r="O54" s="8"/>
      <c r="P54" s="8"/>
      <c r="Q54" s="8"/>
      <c r="R54" s="8"/>
    </row>
    <row r="55" spans="1:18" ht="42" customHeight="1">
      <c r="A55" s="19" t="s">
        <v>496</v>
      </c>
      <c r="B55" s="7">
        <f>4+4</f>
        <v>8</v>
      </c>
      <c r="C55" s="7" t="s">
        <v>20</v>
      </c>
      <c r="D55" s="7" t="s">
        <v>21</v>
      </c>
      <c r="E55" s="8">
        <f>1+1</f>
        <v>2</v>
      </c>
      <c r="F55" s="8"/>
      <c r="G55" s="8">
        <v>1</v>
      </c>
      <c r="H55" s="14"/>
      <c r="I55" s="14"/>
      <c r="J55" s="14"/>
      <c r="K55" s="14"/>
      <c r="L55" s="14"/>
      <c r="M55" s="14"/>
      <c r="N55" s="8"/>
      <c r="O55" s="8"/>
      <c r="P55" s="8"/>
      <c r="Q55" s="8"/>
      <c r="R55" s="8"/>
    </row>
    <row r="56" spans="1:18" ht="42" customHeight="1">
      <c r="A56" s="19" t="s">
        <v>101</v>
      </c>
      <c r="B56" s="7">
        <f>3+3+1</f>
        <v>7</v>
      </c>
      <c r="C56" s="7" t="s">
        <v>505</v>
      </c>
      <c r="D56" s="7" t="s">
        <v>21</v>
      </c>
      <c r="E56" s="8">
        <f>1+1+1</f>
        <v>3</v>
      </c>
      <c r="F56" s="8"/>
      <c r="G56" s="8">
        <f>1+1</f>
        <v>2</v>
      </c>
      <c r="H56" s="14">
        <f>1+1</f>
        <v>2</v>
      </c>
      <c r="I56" s="14"/>
      <c r="J56" s="14"/>
      <c r="K56" s="14"/>
      <c r="L56" s="14"/>
      <c r="M56" s="14">
        <v>1</v>
      </c>
      <c r="N56" s="8"/>
      <c r="O56" s="8"/>
      <c r="P56" s="8"/>
      <c r="Q56" s="8"/>
      <c r="R56" s="8"/>
    </row>
    <row r="57" spans="1:18" ht="42" customHeight="1">
      <c r="A57" s="19" t="s">
        <v>171</v>
      </c>
      <c r="B57" s="7">
        <f>5+5</f>
        <v>10</v>
      </c>
      <c r="C57" s="7" t="s">
        <v>20</v>
      </c>
      <c r="D57" s="7" t="s">
        <v>21</v>
      </c>
      <c r="E57" s="8">
        <f>1+1</f>
        <v>2</v>
      </c>
      <c r="F57" s="8"/>
      <c r="G57" s="8">
        <f>1+1</f>
        <v>2</v>
      </c>
      <c r="H57" s="14"/>
      <c r="I57" s="14"/>
      <c r="J57" s="14"/>
      <c r="K57" s="14"/>
      <c r="L57" s="14"/>
      <c r="M57" s="14"/>
      <c r="N57" s="8"/>
      <c r="O57" s="8"/>
      <c r="P57" s="8"/>
      <c r="Q57" s="8"/>
      <c r="R57" s="8"/>
    </row>
    <row r="58" spans="1:18" ht="42" customHeight="1">
      <c r="A58" s="19" t="s">
        <v>145</v>
      </c>
      <c r="B58" s="7">
        <v>3</v>
      </c>
      <c r="C58" s="7" t="s">
        <v>20</v>
      </c>
      <c r="D58" s="7" t="s">
        <v>21</v>
      </c>
      <c r="E58" s="8">
        <v>1</v>
      </c>
      <c r="F58" s="8"/>
      <c r="G58" s="8">
        <v>1</v>
      </c>
      <c r="H58" s="14"/>
      <c r="I58" s="14"/>
      <c r="J58" s="14"/>
      <c r="K58" s="14"/>
      <c r="L58" s="14"/>
      <c r="M58" s="14"/>
      <c r="N58" s="8"/>
      <c r="O58" s="8"/>
      <c r="P58" s="8"/>
      <c r="Q58" s="8"/>
      <c r="R58" s="8"/>
    </row>
    <row r="59" spans="1:18" ht="42" customHeight="1">
      <c r="A59" s="19" t="s">
        <v>172</v>
      </c>
      <c r="B59" s="7">
        <v>1</v>
      </c>
      <c r="C59" s="7" t="s">
        <v>506</v>
      </c>
      <c r="D59" s="7" t="s">
        <v>21</v>
      </c>
      <c r="E59" s="8">
        <v>1</v>
      </c>
      <c r="F59" s="8"/>
      <c r="G59" s="8"/>
      <c r="H59" s="14"/>
      <c r="I59" s="14"/>
      <c r="J59" s="14"/>
      <c r="K59" s="14"/>
      <c r="L59" s="14"/>
      <c r="M59" s="14">
        <v>1</v>
      </c>
      <c r="N59" s="8"/>
      <c r="O59" s="8"/>
      <c r="P59" s="8"/>
      <c r="Q59" s="8"/>
      <c r="R59" s="8"/>
    </row>
    <row r="60" spans="1:18">
      <c r="I60" s="1"/>
      <c r="J60" s="1"/>
      <c r="K60" s="1"/>
      <c r="L60" s="1"/>
      <c r="M60" s="1"/>
    </row>
    <row r="61" spans="1:18">
      <c r="I61" s="1"/>
      <c r="J61" s="1"/>
      <c r="K61" s="1"/>
      <c r="L61" s="1"/>
      <c r="M61" s="1"/>
    </row>
    <row r="67" spans="6:6">
      <c r="F67" s="19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6"/>
  <sheetViews>
    <sheetView zoomScale="63" zoomScaleNormal="63" workbookViewId="0">
      <pane ySplit="4" topLeftCell="A91" activePane="bottomLeft" state="frozen"/>
      <selection pane="bottomLeft" activeCell="A18" sqref="A18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3" width="25.42578125" style="2" customWidth="1"/>
    <col min="4" max="4" width="33.28515625" style="2" customWidth="1"/>
    <col min="5" max="5" width="25.7109375" style="2" customWidth="1"/>
    <col min="6" max="6" width="25.7109375" style="2" hidden="1" customWidth="1"/>
    <col min="7" max="7" width="25.7109375" style="2" customWidth="1"/>
    <col min="8" max="8" width="25.7109375" style="3" customWidth="1"/>
    <col min="9" max="18" width="25.7109375" style="2" customWidth="1"/>
    <col min="19" max="16384" width="9" style="2"/>
  </cols>
  <sheetData>
    <row r="1" spans="1:18" ht="15" customHeight="1">
      <c r="A1" s="95" t="s">
        <v>0</v>
      </c>
      <c r="B1" s="96"/>
      <c r="C1" s="96"/>
      <c r="D1" s="96"/>
      <c r="E1" s="96"/>
      <c r="F1" s="96"/>
      <c r="G1" s="96"/>
      <c r="H1" s="97"/>
      <c r="I1" s="96"/>
      <c r="J1" s="96"/>
      <c r="K1" s="96"/>
      <c r="L1" s="96"/>
      <c r="M1" s="96"/>
      <c r="N1" s="96"/>
      <c r="O1" s="96"/>
      <c r="P1" s="96"/>
      <c r="Q1" s="96"/>
      <c r="R1" s="98"/>
    </row>
    <row r="2" spans="1:18" ht="18">
      <c r="A2" s="99" t="s">
        <v>1</v>
      </c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4.25" customHeight="1">
      <c r="A3" s="101">
        <v>43862</v>
      </c>
      <c r="B3" s="102"/>
      <c r="C3" s="102"/>
      <c r="D3" s="102"/>
      <c r="E3" s="102"/>
      <c r="F3" s="102"/>
      <c r="G3" s="102"/>
      <c r="H3" s="100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42.75">
      <c r="A4" s="21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2.75" customHeight="1">
      <c r="A5" s="6" t="s">
        <v>150</v>
      </c>
      <c r="B5" s="60">
        <v>59</v>
      </c>
      <c r="C5" s="7" t="s">
        <v>20</v>
      </c>
      <c r="D5" s="7" t="s">
        <v>21</v>
      </c>
      <c r="E5" s="58">
        <v>19</v>
      </c>
      <c r="F5" s="58"/>
      <c r="G5" s="58">
        <v>16</v>
      </c>
      <c r="H5" s="59">
        <v>3</v>
      </c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42.75" customHeight="1">
      <c r="A6" s="9" t="s">
        <v>193</v>
      </c>
      <c r="B6" s="60">
        <v>20</v>
      </c>
      <c r="C6" s="7" t="s">
        <v>20</v>
      </c>
      <c r="D6" s="7" t="s">
        <v>21</v>
      </c>
      <c r="E6" s="58">
        <v>8</v>
      </c>
      <c r="F6" s="58"/>
      <c r="G6" s="58">
        <v>2</v>
      </c>
      <c r="H6" s="59">
        <v>5</v>
      </c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42.75" customHeight="1">
      <c r="A7" s="9" t="s">
        <v>239</v>
      </c>
      <c r="B7" s="60">
        <v>21</v>
      </c>
      <c r="C7" s="7" t="s">
        <v>20</v>
      </c>
      <c r="D7" s="7" t="s">
        <v>21</v>
      </c>
      <c r="E7" s="58">
        <v>9</v>
      </c>
      <c r="F7" s="58"/>
      <c r="G7" s="58">
        <v>7</v>
      </c>
      <c r="H7" s="59"/>
      <c r="I7" s="58"/>
      <c r="J7" s="58">
        <v>1</v>
      </c>
      <c r="K7" s="58">
        <v>1</v>
      </c>
      <c r="L7" s="58"/>
      <c r="M7" s="58"/>
      <c r="N7" s="58"/>
      <c r="O7" s="58"/>
      <c r="P7" s="59"/>
      <c r="Q7" s="58"/>
      <c r="R7" s="58"/>
    </row>
    <row r="8" spans="1:18" ht="42.75" customHeight="1">
      <c r="A8" s="9" t="s">
        <v>141</v>
      </c>
      <c r="B8" s="60">
        <v>9</v>
      </c>
      <c r="C8" s="7" t="s">
        <v>20</v>
      </c>
      <c r="D8" s="7" t="s">
        <v>21</v>
      </c>
      <c r="E8" s="58">
        <v>4</v>
      </c>
      <c r="F8" s="58"/>
      <c r="G8" s="58">
        <v>4</v>
      </c>
      <c r="H8" s="59"/>
      <c r="I8" s="58"/>
      <c r="J8" s="58"/>
      <c r="K8" s="58"/>
      <c r="L8" s="58"/>
      <c r="M8" s="58"/>
      <c r="N8" s="58"/>
      <c r="O8" s="58"/>
      <c r="P8" s="59"/>
      <c r="Q8" s="58"/>
      <c r="R8" s="58"/>
    </row>
    <row r="9" spans="1:18" ht="42.75" customHeight="1">
      <c r="A9" s="9" t="s">
        <v>231</v>
      </c>
      <c r="B9" s="60">
        <v>10</v>
      </c>
      <c r="C9" s="7" t="s">
        <v>20</v>
      </c>
      <c r="D9" s="7" t="s">
        <v>21</v>
      </c>
      <c r="E9" s="58">
        <v>5</v>
      </c>
      <c r="F9" s="58"/>
      <c r="G9" s="58">
        <v>5</v>
      </c>
      <c r="H9" s="59"/>
      <c r="I9" s="58"/>
      <c r="J9" s="58"/>
      <c r="K9" s="58"/>
      <c r="L9" s="58"/>
      <c r="M9" s="58">
        <v>3</v>
      </c>
      <c r="N9" s="58"/>
      <c r="O9" s="58"/>
      <c r="P9" s="59"/>
      <c r="Q9" s="58"/>
      <c r="R9" s="58"/>
    </row>
    <row r="10" spans="1:18" ht="42.75" customHeight="1">
      <c r="A10" s="9" t="s">
        <v>118</v>
      </c>
      <c r="B10" s="60">
        <v>21</v>
      </c>
      <c r="C10" s="7" t="s">
        <v>20</v>
      </c>
      <c r="D10" s="7" t="s">
        <v>21</v>
      </c>
      <c r="E10" s="58">
        <v>6</v>
      </c>
      <c r="F10" s="58"/>
      <c r="G10" s="58">
        <v>5</v>
      </c>
      <c r="H10" s="59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18" ht="42.75" customHeight="1">
      <c r="A11" s="9" t="s">
        <v>138</v>
      </c>
      <c r="B11" s="60">
        <v>20</v>
      </c>
      <c r="C11" s="7" t="s">
        <v>20</v>
      </c>
      <c r="D11" s="7" t="s">
        <v>21</v>
      </c>
      <c r="E11" s="58">
        <v>6</v>
      </c>
      <c r="F11" s="58"/>
      <c r="G11" s="58">
        <v>5</v>
      </c>
      <c r="H11" s="59">
        <v>1</v>
      </c>
      <c r="I11" s="58"/>
      <c r="J11" s="58"/>
      <c r="K11" s="58"/>
      <c r="L11" s="58"/>
      <c r="M11" s="58">
        <v>1</v>
      </c>
      <c r="N11" s="58"/>
      <c r="O11" s="58"/>
      <c r="P11" s="58"/>
      <c r="Q11" s="58"/>
      <c r="R11" s="58"/>
    </row>
    <row r="12" spans="1:18" ht="42.75" customHeight="1">
      <c r="A12" s="9" t="s">
        <v>137</v>
      </c>
      <c r="B12" s="60">
        <v>27</v>
      </c>
      <c r="C12" s="7" t="s">
        <v>20</v>
      </c>
      <c r="D12" s="7" t="s">
        <v>21</v>
      </c>
      <c r="E12" s="58">
        <v>8</v>
      </c>
      <c r="F12" s="58"/>
      <c r="G12" s="58">
        <v>4</v>
      </c>
      <c r="H12" s="59">
        <v>1</v>
      </c>
      <c r="I12" s="58"/>
      <c r="J12" s="58"/>
      <c r="K12" s="58"/>
      <c r="L12" s="58"/>
      <c r="M12" s="58">
        <v>1</v>
      </c>
      <c r="N12" s="58"/>
      <c r="O12" s="58"/>
      <c r="P12" s="58"/>
      <c r="Q12" s="58"/>
      <c r="R12" s="58"/>
    </row>
    <row r="13" spans="1:18" ht="42.75" customHeight="1">
      <c r="A13" s="9" t="s">
        <v>232</v>
      </c>
      <c r="B13" s="60">
        <v>68</v>
      </c>
      <c r="C13" s="7" t="s">
        <v>20</v>
      </c>
      <c r="D13" s="46" t="s">
        <v>21</v>
      </c>
      <c r="E13" s="58">
        <v>23</v>
      </c>
      <c r="F13" s="58"/>
      <c r="G13" s="58">
        <v>21</v>
      </c>
      <c r="H13" s="59">
        <v>2</v>
      </c>
      <c r="I13" s="58"/>
      <c r="J13" s="58">
        <v>1</v>
      </c>
      <c r="K13" s="58"/>
      <c r="L13" s="58"/>
      <c r="M13" s="58">
        <v>1</v>
      </c>
      <c r="N13" s="58"/>
      <c r="O13" s="58"/>
      <c r="P13" s="58"/>
      <c r="Q13" s="58"/>
      <c r="R13" s="58"/>
    </row>
    <row r="14" spans="1:18" ht="42.75" customHeight="1">
      <c r="A14" s="10" t="s">
        <v>162</v>
      </c>
      <c r="B14" s="60">
        <v>10</v>
      </c>
      <c r="C14" s="7" t="s">
        <v>20</v>
      </c>
      <c r="D14" s="7" t="s">
        <v>21</v>
      </c>
      <c r="E14" s="58">
        <v>3</v>
      </c>
      <c r="F14" s="58"/>
      <c r="G14" s="58"/>
      <c r="H14" s="59">
        <v>1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42.75" customHeight="1">
      <c r="A15" s="9" t="s">
        <v>153</v>
      </c>
      <c r="B15" s="60">
        <v>15</v>
      </c>
      <c r="C15" s="7" t="s">
        <v>20</v>
      </c>
      <c r="D15" s="7" t="s">
        <v>21</v>
      </c>
      <c r="E15" s="58">
        <v>5</v>
      </c>
      <c r="F15" s="58"/>
      <c r="G15" s="58">
        <v>2</v>
      </c>
      <c r="H15" s="59">
        <v>1</v>
      </c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s="1" customFormat="1" ht="42.75" customHeight="1">
      <c r="A16" s="9" t="s">
        <v>131</v>
      </c>
      <c r="B16" s="60">
        <v>8</v>
      </c>
      <c r="C16" s="7" t="s">
        <v>23</v>
      </c>
      <c r="D16" s="7" t="s">
        <v>21</v>
      </c>
      <c r="E16" s="58">
        <v>2</v>
      </c>
      <c r="F16" s="58"/>
      <c r="G16" s="58">
        <v>1</v>
      </c>
      <c r="H16" s="59">
        <v>1</v>
      </c>
      <c r="I16" s="58"/>
      <c r="J16" s="58"/>
      <c r="K16" s="59"/>
      <c r="L16" s="59"/>
      <c r="M16" s="59"/>
      <c r="N16" s="59"/>
      <c r="O16" s="59"/>
      <c r="P16" s="59"/>
      <c r="Q16" s="59"/>
      <c r="R16" s="59"/>
    </row>
    <row r="17" spans="1:18" ht="42.75" customHeight="1">
      <c r="A17" s="10" t="s">
        <v>129</v>
      </c>
      <c r="B17" s="60">
        <v>7</v>
      </c>
      <c r="C17" s="7" t="s">
        <v>20</v>
      </c>
      <c r="D17" s="7" t="s">
        <v>21</v>
      </c>
      <c r="E17" s="58">
        <v>2</v>
      </c>
      <c r="F17" s="58"/>
      <c r="G17" s="58">
        <v>1</v>
      </c>
      <c r="H17" s="59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42.75" customHeight="1">
      <c r="A18" s="9" t="s">
        <v>240</v>
      </c>
      <c r="B18" s="60">
        <v>399</v>
      </c>
      <c r="C18" s="7" t="s">
        <v>24</v>
      </c>
      <c r="D18" s="7" t="s">
        <v>21</v>
      </c>
      <c r="E18" s="58">
        <v>19</v>
      </c>
      <c r="F18" s="58"/>
      <c r="G18" s="58">
        <v>3</v>
      </c>
      <c r="H18" s="59">
        <v>5</v>
      </c>
      <c r="I18" s="58">
        <v>2</v>
      </c>
      <c r="J18" s="58">
        <v>5</v>
      </c>
      <c r="K18" s="58">
        <v>2</v>
      </c>
      <c r="L18" s="58">
        <v>2</v>
      </c>
      <c r="M18" s="58">
        <v>3</v>
      </c>
      <c r="N18" s="58"/>
      <c r="O18" s="58">
        <v>1</v>
      </c>
      <c r="P18" s="58"/>
      <c r="Q18" s="58"/>
      <c r="R18" s="58"/>
    </row>
    <row r="19" spans="1:18" ht="42.75" customHeight="1">
      <c r="A19" s="9" t="s">
        <v>119</v>
      </c>
      <c r="B19" s="60">
        <v>15</v>
      </c>
      <c r="C19" s="7" t="s">
        <v>27</v>
      </c>
      <c r="D19" s="7" t="s">
        <v>21</v>
      </c>
      <c r="E19" s="58">
        <v>6</v>
      </c>
      <c r="F19" s="58"/>
      <c r="G19" s="58">
        <v>6</v>
      </c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42.75" customHeight="1">
      <c r="A20" s="6" t="s">
        <v>251</v>
      </c>
      <c r="B20" s="60">
        <v>9</v>
      </c>
      <c r="C20" s="7" t="s">
        <v>20</v>
      </c>
      <c r="D20" s="7" t="s">
        <v>21</v>
      </c>
      <c r="E20" s="58">
        <v>3</v>
      </c>
      <c r="F20" s="58"/>
      <c r="G20" s="58"/>
      <c r="H20" s="59">
        <v>3</v>
      </c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ht="42.75" customHeight="1">
      <c r="A21" s="6" t="s">
        <v>203</v>
      </c>
      <c r="B21" s="60">
        <v>5</v>
      </c>
      <c r="C21" s="7" t="s">
        <v>28</v>
      </c>
      <c r="D21" s="7" t="s">
        <v>21</v>
      </c>
      <c r="E21" s="58">
        <v>2</v>
      </c>
      <c r="F21" s="58"/>
      <c r="G21" s="58">
        <v>1</v>
      </c>
      <c r="H21" s="59">
        <v>1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42.75" customHeight="1">
      <c r="A22" s="9" t="s">
        <v>202</v>
      </c>
      <c r="B22" s="60">
        <v>8</v>
      </c>
      <c r="C22" s="7" t="s">
        <v>20</v>
      </c>
      <c r="D22" s="7" t="s">
        <v>21</v>
      </c>
      <c r="E22" s="58">
        <v>3</v>
      </c>
      <c r="F22" s="58"/>
      <c r="G22" s="58">
        <v>2</v>
      </c>
      <c r="H22" s="59">
        <v>1</v>
      </c>
      <c r="I22" s="58"/>
      <c r="J22" s="58">
        <v>1</v>
      </c>
      <c r="K22" s="58"/>
      <c r="L22" s="58"/>
      <c r="M22" s="58"/>
      <c r="N22" s="58"/>
      <c r="O22" s="58"/>
      <c r="P22" s="58"/>
      <c r="Q22" s="58"/>
      <c r="R22" s="58"/>
    </row>
    <row r="23" spans="1:18" ht="42.75" customHeight="1">
      <c r="A23" s="9" t="s">
        <v>82</v>
      </c>
      <c r="B23" s="60">
        <v>39</v>
      </c>
      <c r="C23" s="7" t="s">
        <v>20</v>
      </c>
      <c r="D23" s="7" t="s">
        <v>21</v>
      </c>
      <c r="E23" s="58">
        <v>19</v>
      </c>
      <c r="F23" s="58"/>
      <c r="G23" s="58">
        <v>14</v>
      </c>
      <c r="H23" s="59">
        <v>2</v>
      </c>
      <c r="I23" s="58">
        <v>2</v>
      </c>
      <c r="J23" s="58"/>
      <c r="K23" s="58"/>
      <c r="L23" s="58"/>
      <c r="M23" s="58"/>
      <c r="N23" s="58"/>
      <c r="O23" s="58">
        <v>1</v>
      </c>
      <c r="P23" s="58"/>
      <c r="Q23" s="58"/>
      <c r="R23" s="58"/>
    </row>
    <row r="24" spans="1:18" ht="42.75" customHeight="1">
      <c r="A24" s="9" t="s">
        <v>238</v>
      </c>
      <c r="B24" s="60">
        <v>7</v>
      </c>
      <c r="C24" s="7" t="s">
        <v>29</v>
      </c>
      <c r="D24" s="7" t="s">
        <v>21</v>
      </c>
      <c r="E24" s="58">
        <v>2</v>
      </c>
      <c r="F24" s="58"/>
      <c r="G24" s="58"/>
      <c r="H24" s="59">
        <v>1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42.75" customHeight="1">
      <c r="A25" s="9" t="s">
        <v>148</v>
      </c>
      <c r="B25" s="60">
        <v>7</v>
      </c>
      <c r="C25" s="7" t="s">
        <v>29</v>
      </c>
      <c r="D25" s="7" t="s">
        <v>21</v>
      </c>
      <c r="E25" s="58">
        <v>2</v>
      </c>
      <c r="F25" s="58"/>
      <c r="G25" s="58"/>
      <c r="H25" s="59">
        <v>1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42.75" customHeight="1">
      <c r="A26" s="9" t="s">
        <v>188</v>
      </c>
      <c r="B26" s="60">
        <v>7</v>
      </c>
      <c r="C26" s="7" t="s">
        <v>29</v>
      </c>
      <c r="D26" s="7" t="s">
        <v>21</v>
      </c>
      <c r="E26" s="58">
        <v>2</v>
      </c>
      <c r="F26" s="58"/>
      <c r="G26" s="58"/>
      <c r="H26" s="59">
        <v>1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42.75" customHeight="1">
      <c r="A27" s="9" t="s">
        <v>207</v>
      </c>
      <c r="B27" s="60">
        <v>7</v>
      </c>
      <c r="C27" s="7" t="s">
        <v>20</v>
      </c>
      <c r="D27" s="7" t="s">
        <v>21</v>
      </c>
      <c r="E27" s="58">
        <v>2</v>
      </c>
      <c r="F27" s="58"/>
      <c r="G27" s="58"/>
      <c r="H27" s="59">
        <v>1</v>
      </c>
      <c r="I27" s="58"/>
      <c r="J27" s="58"/>
      <c r="K27" s="58"/>
      <c r="L27" s="58"/>
      <c r="M27" s="58"/>
      <c r="N27" s="58"/>
      <c r="O27" s="58"/>
      <c r="P27" s="59"/>
      <c r="Q27" s="58"/>
      <c r="R27" s="58"/>
    </row>
    <row r="28" spans="1:18" ht="42.75" customHeight="1">
      <c r="A28" s="9" t="s">
        <v>204</v>
      </c>
      <c r="B28" s="60">
        <v>21</v>
      </c>
      <c r="C28" s="7" t="s">
        <v>29</v>
      </c>
      <c r="D28" s="7" t="s">
        <v>21</v>
      </c>
      <c r="E28" s="58">
        <v>6</v>
      </c>
      <c r="F28" s="58"/>
      <c r="G28" s="58">
        <v>2</v>
      </c>
      <c r="H28" s="59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42.75" customHeight="1">
      <c r="A29" s="9" t="s">
        <v>191</v>
      </c>
      <c r="B29" s="60">
        <v>11</v>
      </c>
      <c r="C29" s="7" t="s">
        <v>20</v>
      </c>
      <c r="D29" s="7" t="s">
        <v>21</v>
      </c>
      <c r="E29" s="58">
        <v>3</v>
      </c>
      <c r="F29" s="58"/>
      <c r="G29" s="58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42.75" customHeight="1">
      <c r="A30" s="9" t="s">
        <v>198</v>
      </c>
      <c r="B30" s="60">
        <v>14</v>
      </c>
      <c r="C30" s="7" t="s">
        <v>20</v>
      </c>
      <c r="D30" s="7" t="s">
        <v>21</v>
      </c>
      <c r="E30" s="58">
        <v>4</v>
      </c>
      <c r="F30" s="58"/>
      <c r="G30" s="58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42.75" customHeight="1">
      <c r="A31" s="9" t="s">
        <v>241</v>
      </c>
      <c r="B31" s="60">
        <v>20</v>
      </c>
      <c r="C31" s="7" t="s">
        <v>20</v>
      </c>
      <c r="D31" s="7" t="s">
        <v>21</v>
      </c>
      <c r="E31" s="58">
        <v>6</v>
      </c>
      <c r="F31" s="58"/>
      <c r="G31" s="58">
        <v>1</v>
      </c>
      <c r="H31" s="59">
        <v>3</v>
      </c>
      <c r="I31" s="58"/>
      <c r="J31" s="58">
        <v>1</v>
      </c>
      <c r="K31" s="58"/>
      <c r="L31" s="58"/>
      <c r="M31" s="58"/>
      <c r="N31" s="58"/>
      <c r="O31" s="58"/>
      <c r="P31" s="58"/>
      <c r="Q31" s="58"/>
      <c r="R31" s="58"/>
    </row>
    <row r="32" spans="1:18" ht="42.75" customHeight="1">
      <c r="A32" s="9" t="s">
        <v>206</v>
      </c>
      <c r="B32" s="60">
        <v>26</v>
      </c>
      <c r="C32" s="7" t="s">
        <v>20</v>
      </c>
      <c r="D32" s="7" t="s">
        <v>21</v>
      </c>
      <c r="E32" s="58">
        <v>13</v>
      </c>
      <c r="F32" s="58"/>
      <c r="G32" s="58">
        <v>7</v>
      </c>
      <c r="H32" s="59">
        <v>1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42.75" customHeight="1">
      <c r="A33" s="9" t="s">
        <v>253</v>
      </c>
      <c r="B33" s="60">
        <v>21</v>
      </c>
      <c r="C33" s="7" t="s">
        <v>20</v>
      </c>
      <c r="D33" s="7" t="s">
        <v>21</v>
      </c>
      <c r="E33" s="58">
        <v>12</v>
      </c>
      <c r="F33" s="58"/>
      <c r="G33" s="58">
        <v>11</v>
      </c>
      <c r="H33" s="59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42.75" customHeight="1">
      <c r="A34" s="9" t="s">
        <v>233</v>
      </c>
      <c r="B34" s="60">
        <v>27</v>
      </c>
      <c r="C34" s="11" t="s">
        <v>30</v>
      </c>
      <c r="D34" s="7" t="s">
        <v>21</v>
      </c>
      <c r="E34" s="58">
        <v>15</v>
      </c>
      <c r="F34" s="58"/>
      <c r="G34" s="58">
        <v>8</v>
      </c>
      <c r="H34" s="59"/>
      <c r="I34" s="58"/>
      <c r="J34" s="58">
        <v>1</v>
      </c>
      <c r="K34" s="58"/>
      <c r="L34" s="58"/>
      <c r="M34" s="58"/>
      <c r="N34" s="58"/>
      <c r="O34" s="58"/>
      <c r="P34" s="58"/>
      <c r="Q34" s="58"/>
      <c r="R34" s="58"/>
    </row>
    <row r="35" spans="1:18" ht="42.75" customHeight="1">
      <c r="A35" s="9" t="s">
        <v>242</v>
      </c>
      <c r="B35" s="60">
        <v>22</v>
      </c>
      <c r="C35" s="7" t="s">
        <v>20</v>
      </c>
      <c r="D35" s="7" t="s">
        <v>21</v>
      </c>
      <c r="E35" s="58">
        <v>6</v>
      </c>
      <c r="F35" s="58"/>
      <c r="G35" s="58">
        <v>3</v>
      </c>
      <c r="H35" s="59"/>
      <c r="I35" s="58"/>
      <c r="J35" s="58">
        <v>1</v>
      </c>
      <c r="K35" s="58"/>
      <c r="L35" s="58"/>
      <c r="M35" s="58">
        <v>1</v>
      </c>
      <c r="N35" s="58"/>
      <c r="O35" s="58"/>
      <c r="P35" s="58"/>
      <c r="Q35" s="58"/>
      <c r="R35" s="58"/>
    </row>
    <row r="36" spans="1:18" ht="42.75" customHeight="1">
      <c r="A36" s="9" t="s">
        <v>133</v>
      </c>
      <c r="B36" s="60">
        <v>11</v>
      </c>
      <c r="C36" s="11" t="s">
        <v>31</v>
      </c>
      <c r="D36" s="7" t="s">
        <v>21</v>
      </c>
      <c r="E36" s="58">
        <v>3</v>
      </c>
      <c r="F36" s="58"/>
      <c r="G36" s="58"/>
      <c r="H36" s="59">
        <v>3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42.75" customHeight="1">
      <c r="A37" s="9" t="s">
        <v>190</v>
      </c>
      <c r="B37" s="60">
        <v>14</v>
      </c>
      <c r="C37" s="7" t="s">
        <v>20</v>
      </c>
      <c r="D37" s="7" t="s">
        <v>21</v>
      </c>
      <c r="E37" s="58">
        <v>4</v>
      </c>
      <c r="F37" s="58"/>
      <c r="G37" s="58"/>
      <c r="H37" s="59">
        <v>4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ht="42.75" customHeight="1">
      <c r="A38" s="9" t="s">
        <v>222</v>
      </c>
      <c r="B38" s="60">
        <v>7</v>
      </c>
      <c r="C38" s="7" t="s">
        <v>20</v>
      </c>
      <c r="D38" s="7" t="s">
        <v>21</v>
      </c>
      <c r="E38" s="58">
        <v>3</v>
      </c>
      <c r="F38" s="58"/>
      <c r="G38" s="58">
        <v>3</v>
      </c>
      <c r="H38" s="59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42.75" customHeight="1">
      <c r="A39" s="9" t="s">
        <v>223</v>
      </c>
      <c r="B39" s="60">
        <v>2</v>
      </c>
      <c r="C39" s="7" t="s">
        <v>20</v>
      </c>
      <c r="D39" s="7" t="s">
        <v>21</v>
      </c>
      <c r="E39" s="58">
        <v>1</v>
      </c>
      <c r="F39" s="58"/>
      <c r="G39" s="58">
        <v>1</v>
      </c>
      <c r="H39" s="59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ht="42.75" customHeight="1">
      <c r="A40" s="9" t="s">
        <v>139</v>
      </c>
      <c r="B40" s="60">
        <v>4</v>
      </c>
      <c r="C40" s="7" t="s">
        <v>20</v>
      </c>
      <c r="D40" s="7" t="s">
        <v>21</v>
      </c>
      <c r="E40" s="58">
        <v>2</v>
      </c>
      <c r="F40" s="58"/>
      <c r="G40" s="58">
        <v>2</v>
      </c>
      <c r="H40" s="59">
        <v>1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42.75" customHeight="1">
      <c r="A41" s="9" t="s">
        <v>100</v>
      </c>
      <c r="B41" s="60">
        <v>13</v>
      </c>
      <c r="C41" s="7" t="s">
        <v>20</v>
      </c>
      <c r="D41" s="7" t="s">
        <v>21</v>
      </c>
      <c r="E41" s="58">
        <v>4</v>
      </c>
      <c r="F41" s="58"/>
      <c r="G41" s="58">
        <v>2</v>
      </c>
      <c r="H41" s="59">
        <v>1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ht="42.75" customHeight="1">
      <c r="A42" s="9" t="s">
        <v>147</v>
      </c>
      <c r="B42" s="60">
        <v>12</v>
      </c>
      <c r="C42" s="7" t="s">
        <v>20</v>
      </c>
      <c r="D42" s="7" t="s">
        <v>21</v>
      </c>
      <c r="E42" s="58">
        <v>4</v>
      </c>
      <c r="F42" s="58"/>
      <c r="G42" s="58">
        <v>3</v>
      </c>
      <c r="H42" s="59">
        <v>2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ht="42.75" customHeight="1">
      <c r="A43" s="9" t="s">
        <v>142</v>
      </c>
      <c r="B43" s="60">
        <v>10</v>
      </c>
      <c r="C43" s="7" t="s">
        <v>20</v>
      </c>
      <c r="D43" s="7" t="s">
        <v>21</v>
      </c>
      <c r="E43" s="58">
        <v>3</v>
      </c>
      <c r="F43" s="58"/>
      <c r="G43" s="58">
        <v>1</v>
      </c>
      <c r="H43" s="59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42.75" customHeight="1">
      <c r="A44" s="9" t="s">
        <v>125</v>
      </c>
      <c r="B44" s="61">
        <v>14</v>
      </c>
      <c r="C44" s="7" t="s">
        <v>20</v>
      </c>
      <c r="D44" s="7" t="s">
        <v>21</v>
      </c>
      <c r="E44" s="58">
        <v>4</v>
      </c>
      <c r="F44" s="58"/>
      <c r="G44" s="58">
        <v>4</v>
      </c>
      <c r="H44" s="59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ht="42.75" customHeight="1">
      <c r="A45" s="9" t="s">
        <v>146</v>
      </c>
      <c r="B45" s="61">
        <v>10</v>
      </c>
      <c r="C45" s="7" t="s">
        <v>20</v>
      </c>
      <c r="D45" s="7" t="s">
        <v>21</v>
      </c>
      <c r="E45" s="58">
        <v>3</v>
      </c>
      <c r="F45" s="58"/>
      <c r="G45" s="58">
        <v>1</v>
      </c>
      <c r="H45" s="59">
        <v>1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42.75" customHeight="1">
      <c r="A46" s="9" t="s">
        <v>166</v>
      </c>
      <c r="B46" s="61">
        <v>7</v>
      </c>
      <c r="C46" s="7" t="s">
        <v>20</v>
      </c>
      <c r="D46" s="7" t="s">
        <v>21</v>
      </c>
      <c r="E46" s="58">
        <v>2</v>
      </c>
      <c r="F46" s="58"/>
      <c r="G46" s="58"/>
      <c r="H46" s="59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ht="42.75" customHeight="1">
      <c r="A47" s="9" t="s">
        <v>243</v>
      </c>
      <c r="B47" s="61">
        <v>7</v>
      </c>
      <c r="C47" s="7" t="s">
        <v>20</v>
      </c>
      <c r="D47" s="7" t="s">
        <v>21</v>
      </c>
      <c r="E47" s="58">
        <v>2</v>
      </c>
      <c r="F47" s="58"/>
      <c r="G47" s="58"/>
      <c r="H47" s="59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42.75" customHeight="1">
      <c r="A48" s="9" t="s">
        <v>87</v>
      </c>
      <c r="B48" s="61">
        <v>11</v>
      </c>
      <c r="C48" s="7" t="s">
        <v>22</v>
      </c>
      <c r="D48" s="7" t="s">
        <v>21</v>
      </c>
      <c r="E48" s="58">
        <v>3</v>
      </c>
      <c r="F48" s="58"/>
      <c r="G48" s="58"/>
      <c r="H48" s="59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ht="42.75" customHeight="1">
      <c r="A49" s="9" t="s">
        <v>244</v>
      </c>
      <c r="B49" s="61">
        <v>4</v>
      </c>
      <c r="C49" s="7" t="s">
        <v>32</v>
      </c>
      <c r="D49" s="7" t="s">
        <v>21</v>
      </c>
      <c r="E49" s="58">
        <v>2</v>
      </c>
      <c r="F49" s="58"/>
      <c r="G49" s="58"/>
      <c r="H49" s="59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42.75" customHeight="1">
      <c r="A50" s="9" t="s">
        <v>252</v>
      </c>
      <c r="B50" s="61">
        <v>2</v>
      </c>
      <c r="C50" s="7" t="s">
        <v>20</v>
      </c>
      <c r="D50" s="7" t="s">
        <v>21</v>
      </c>
      <c r="E50" s="58">
        <v>1</v>
      </c>
      <c r="F50" s="58"/>
      <c r="G50" s="58"/>
      <c r="H50" s="59"/>
      <c r="I50" s="58"/>
      <c r="J50" s="58"/>
      <c r="K50" s="58"/>
      <c r="L50" s="58"/>
      <c r="M50" s="58"/>
      <c r="N50" s="58"/>
      <c r="O50" s="58"/>
      <c r="P50" s="58"/>
      <c r="Q50" s="58"/>
      <c r="R50" s="58"/>
    </row>
    <row r="51" spans="1:18" ht="42.75" customHeight="1">
      <c r="A51" s="9" t="s">
        <v>190</v>
      </c>
      <c r="B51" s="61">
        <v>3</v>
      </c>
      <c r="C51" s="7" t="s">
        <v>20</v>
      </c>
      <c r="D51" s="7" t="s">
        <v>21</v>
      </c>
      <c r="E51" s="58">
        <v>1</v>
      </c>
      <c r="F51" s="58"/>
      <c r="G51" s="58"/>
      <c r="H51" s="59">
        <v>1</v>
      </c>
      <c r="I51" s="58"/>
      <c r="J51" s="58"/>
      <c r="K51" s="58"/>
      <c r="L51" s="58"/>
      <c r="M51" s="58"/>
      <c r="N51" s="58"/>
      <c r="O51" s="58"/>
      <c r="P51" s="58"/>
      <c r="Q51" s="58"/>
      <c r="R51" s="58"/>
    </row>
    <row r="52" spans="1:18" ht="42.75" customHeight="1">
      <c r="A52" s="9" t="s">
        <v>245</v>
      </c>
      <c r="B52" s="61">
        <v>10</v>
      </c>
      <c r="C52" s="11" t="s">
        <v>25</v>
      </c>
      <c r="D52" s="7" t="s">
        <v>21</v>
      </c>
      <c r="E52" s="58">
        <v>3</v>
      </c>
      <c r="F52" s="58"/>
      <c r="G52" s="58"/>
      <c r="H52" s="59">
        <v>3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1:18" ht="42.75" customHeight="1">
      <c r="A53" s="9" t="s">
        <v>234</v>
      </c>
      <c r="B53" s="61">
        <v>11</v>
      </c>
      <c r="C53" s="7" t="s">
        <v>20</v>
      </c>
      <c r="D53" s="7" t="s">
        <v>21</v>
      </c>
      <c r="E53" s="58">
        <v>3</v>
      </c>
      <c r="F53" s="58"/>
      <c r="G53" s="58"/>
      <c r="H53" s="59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42.75" customHeight="1">
      <c r="A54" s="9" t="s">
        <v>130</v>
      </c>
      <c r="B54" s="61">
        <v>11</v>
      </c>
      <c r="C54" s="7" t="s">
        <v>20</v>
      </c>
      <c r="D54" s="7" t="s">
        <v>21</v>
      </c>
      <c r="E54" s="58">
        <v>4</v>
      </c>
      <c r="F54" s="58"/>
      <c r="G54" s="58">
        <v>1</v>
      </c>
      <c r="H54" s="59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8" ht="42.75" customHeight="1">
      <c r="A55" s="9" t="s">
        <v>196</v>
      </c>
      <c r="B55" s="61">
        <v>23</v>
      </c>
      <c r="C55" s="7" t="s">
        <v>20</v>
      </c>
      <c r="D55" s="7" t="s">
        <v>21</v>
      </c>
      <c r="E55" s="58">
        <v>10</v>
      </c>
      <c r="F55" s="58"/>
      <c r="G55" s="58">
        <v>9</v>
      </c>
      <c r="H55" s="59"/>
      <c r="I55" s="58"/>
      <c r="J55" s="58">
        <v>2</v>
      </c>
      <c r="K55" s="58"/>
      <c r="L55" s="58"/>
      <c r="M55" s="58"/>
      <c r="N55" s="58"/>
      <c r="O55" s="58"/>
      <c r="P55" s="58"/>
      <c r="Q55" s="58"/>
      <c r="R55" s="58"/>
    </row>
    <row r="56" spans="1:18" ht="42.75" customHeight="1">
      <c r="A56" s="9" t="s">
        <v>235</v>
      </c>
      <c r="B56" s="61">
        <v>8</v>
      </c>
      <c r="C56" s="7" t="s">
        <v>20</v>
      </c>
      <c r="D56" s="7" t="s">
        <v>21</v>
      </c>
      <c r="E56" s="58">
        <v>1</v>
      </c>
      <c r="F56" s="58"/>
      <c r="G56" s="58">
        <v>2</v>
      </c>
      <c r="H56" s="59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42.75" customHeight="1">
      <c r="A57" s="9" t="s">
        <v>236</v>
      </c>
      <c r="B57" s="61">
        <v>8</v>
      </c>
      <c r="C57" s="7" t="s">
        <v>20</v>
      </c>
      <c r="D57" s="7" t="s">
        <v>21</v>
      </c>
      <c r="E57" s="58">
        <v>2</v>
      </c>
      <c r="F57" s="58"/>
      <c r="G57" s="58">
        <v>1</v>
      </c>
      <c r="H57" s="59">
        <v>1</v>
      </c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42.75" customHeight="1">
      <c r="A58" s="9" t="s">
        <v>123</v>
      </c>
      <c r="B58" s="61">
        <v>10</v>
      </c>
      <c r="C58" s="7" t="s">
        <v>20</v>
      </c>
      <c r="D58" s="7" t="s">
        <v>21</v>
      </c>
      <c r="E58" s="58">
        <v>3</v>
      </c>
      <c r="F58" s="58"/>
      <c r="G58" s="58">
        <v>1</v>
      </c>
      <c r="H58" s="59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42.75" customHeight="1">
      <c r="A59" s="9" t="s">
        <v>117</v>
      </c>
      <c r="B59" s="61">
        <v>9</v>
      </c>
      <c r="C59" s="7" t="s">
        <v>20</v>
      </c>
      <c r="D59" s="7" t="s">
        <v>21</v>
      </c>
      <c r="E59" s="58">
        <v>3</v>
      </c>
      <c r="F59" s="58"/>
      <c r="G59" s="58"/>
      <c r="H59" s="59">
        <v>3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42.75" customHeight="1">
      <c r="A60" s="9" t="s">
        <v>95</v>
      </c>
      <c r="B60" s="61">
        <v>9</v>
      </c>
      <c r="C60" s="7" t="s">
        <v>20</v>
      </c>
      <c r="D60" s="7" t="s">
        <v>21</v>
      </c>
      <c r="E60" s="58">
        <v>3</v>
      </c>
      <c r="F60" s="58"/>
      <c r="G60" s="58"/>
      <c r="H60" s="59">
        <v>3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42.75" customHeight="1">
      <c r="A61" s="9" t="s">
        <v>140</v>
      </c>
      <c r="B61" s="61">
        <v>14</v>
      </c>
      <c r="C61" s="7" t="s">
        <v>20</v>
      </c>
      <c r="D61" s="7" t="s">
        <v>21</v>
      </c>
      <c r="E61" s="58">
        <v>5</v>
      </c>
      <c r="F61" s="58"/>
      <c r="G61" s="58">
        <v>1</v>
      </c>
      <c r="H61" s="59">
        <v>3</v>
      </c>
      <c r="I61" s="58"/>
      <c r="J61" s="58">
        <v>1</v>
      </c>
      <c r="K61" s="58"/>
      <c r="L61" s="58"/>
      <c r="M61" s="58"/>
      <c r="N61" s="58"/>
      <c r="O61" s="58"/>
      <c r="P61" s="58"/>
      <c r="Q61" s="58"/>
      <c r="R61" s="58"/>
    </row>
    <row r="62" spans="1:18" ht="42.75" customHeight="1">
      <c r="A62" s="9" t="s">
        <v>246</v>
      </c>
      <c r="B62" s="61">
        <v>6</v>
      </c>
      <c r="C62" s="7" t="s">
        <v>20</v>
      </c>
      <c r="D62" s="7" t="s">
        <v>21</v>
      </c>
      <c r="E62" s="58">
        <v>2</v>
      </c>
      <c r="F62" s="58"/>
      <c r="G62" s="58">
        <v>2</v>
      </c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</row>
    <row r="63" spans="1:18" ht="42.75" customHeight="1">
      <c r="A63" s="9" t="s">
        <v>247</v>
      </c>
      <c r="B63" s="61">
        <v>9</v>
      </c>
      <c r="C63" s="7" t="s">
        <v>20</v>
      </c>
      <c r="D63" s="7" t="s">
        <v>21</v>
      </c>
      <c r="E63" s="58">
        <v>3</v>
      </c>
      <c r="F63" s="58"/>
      <c r="G63" s="58"/>
      <c r="H63" s="59">
        <v>1</v>
      </c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ht="42.75" customHeight="1">
      <c r="A64" s="9" t="s">
        <v>88</v>
      </c>
      <c r="B64" s="61">
        <v>7</v>
      </c>
      <c r="C64" s="7" t="s">
        <v>33</v>
      </c>
      <c r="D64" s="7" t="s">
        <v>21</v>
      </c>
      <c r="E64" s="58">
        <v>4</v>
      </c>
      <c r="F64" s="58"/>
      <c r="G64" s="58">
        <v>4</v>
      </c>
      <c r="H64" s="59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ht="42.75" customHeight="1">
      <c r="A65" s="9" t="s">
        <v>84</v>
      </c>
      <c r="B65" s="61">
        <v>21</v>
      </c>
      <c r="C65" s="7" t="s">
        <v>20</v>
      </c>
      <c r="D65" s="7" t="s">
        <v>21</v>
      </c>
      <c r="E65" s="58">
        <v>10</v>
      </c>
      <c r="F65" s="58"/>
      <c r="G65" s="58">
        <v>6</v>
      </c>
      <c r="H65" s="59">
        <v>1</v>
      </c>
      <c r="I65" s="58"/>
      <c r="J65" s="58">
        <v>2</v>
      </c>
      <c r="K65" s="58"/>
      <c r="L65" s="58"/>
      <c r="M65" s="58"/>
      <c r="N65" s="58"/>
      <c r="O65" s="58"/>
      <c r="P65" s="58"/>
      <c r="Q65" s="58"/>
      <c r="R65" s="58"/>
    </row>
    <row r="66" spans="1:18" ht="42.75" customHeight="1">
      <c r="A66" s="9" t="s">
        <v>89</v>
      </c>
      <c r="B66" s="61">
        <v>9</v>
      </c>
      <c r="C66" s="7" t="s">
        <v>34</v>
      </c>
      <c r="D66" s="7" t="s">
        <v>21</v>
      </c>
      <c r="E66" s="58">
        <v>5</v>
      </c>
      <c r="F66" s="58"/>
      <c r="G66" s="58">
        <v>4</v>
      </c>
      <c r="H66" s="59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42.75" customHeight="1">
      <c r="A67" s="9" t="s">
        <v>134</v>
      </c>
      <c r="B67" s="61">
        <v>8</v>
      </c>
      <c r="C67" s="7" t="s">
        <v>20</v>
      </c>
      <c r="D67" s="7" t="s">
        <v>21</v>
      </c>
      <c r="E67" s="58">
        <v>2</v>
      </c>
      <c r="F67" s="58"/>
      <c r="G67" s="58">
        <v>2</v>
      </c>
      <c r="H67" s="59"/>
      <c r="I67" s="58"/>
      <c r="J67" s="58"/>
      <c r="K67" s="58"/>
      <c r="L67" s="58"/>
      <c r="M67" s="58"/>
      <c r="N67" s="58"/>
      <c r="O67" s="58"/>
      <c r="P67" s="58"/>
      <c r="Q67" s="58"/>
      <c r="R67" s="58"/>
    </row>
    <row r="68" spans="1:18" ht="42.75" customHeight="1">
      <c r="A68" s="6" t="s">
        <v>116</v>
      </c>
      <c r="B68" s="61">
        <v>4</v>
      </c>
      <c r="C68" s="7" t="s">
        <v>20</v>
      </c>
      <c r="D68" s="7" t="s">
        <v>21</v>
      </c>
      <c r="E68" s="58">
        <v>1</v>
      </c>
      <c r="F68" s="58"/>
      <c r="G68" s="58">
        <v>1</v>
      </c>
      <c r="H68" s="59"/>
      <c r="I68" s="58"/>
      <c r="J68" s="58"/>
      <c r="K68" s="58"/>
      <c r="L68" s="58"/>
      <c r="M68" s="58"/>
      <c r="N68" s="58"/>
      <c r="O68" s="58"/>
      <c r="P68" s="58"/>
      <c r="Q68" s="58"/>
      <c r="R68" s="58"/>
    </row>
    <row r="69" spans="1:18" ht="42.75" customHeight="1">
      <c r="A69" s="6" t="s">
        <v>178</v>
      </c>
      <c r="B69" s="61">
        <v>8</v>
      </c>
      <c r="C69" s="7" t="s">
        <v>34</v>
      </c>
      <c r="D69" s="7" t="s">
        <v>21</v>
      </c>
      <c r="E69" s="58">
        <v>2</v>
      </c>
      <c r="F69" s="58"/>
      <c r="G69" s="58">
        <v>2</v>
      </c>
      <c r="H69" s="59">
        <v>1</v>
      </c>
      <c r="I69" s="58"/>
      <c r="J69" s="58"/>
      <c r="K69" s="58"/>
      <c r="L69" s="58"/>
      <c r="M69" s="58"/>
      <c r="N69" s="58"/>
      <c r="O69" s="58"/>
      <c r="P69" s="58"/>
      <c r="Q69" s="58"/>
      <c r="R69" s="58"/>
    </row>
    <row r="70" spans="1:18" ht="42.75" customHeight="1">
      <c r="A70" s="6" t="s">
        <v>102</v>
      </c>
      <c r="B70" s="61">
        <v>6</v>
      </c>
      <c r="C70" s="7" t="s">
        <v>34</v>
      </c>
      <c r="D70" s="7" t="s">
        <v>21</v>
      </c>
      <c r="E70" s="58">
        <v>2</v>
      </c>
      <c r="F70" s="58"/>
      <c r="G70" s="58"/>
      <c r="H70" s="59">
        <v>2</v>
      </c>
      <c r="I70" s="58"/>
      <c r="J70" s="58"/>
      <c r="K70" s="58"/>
      <c r="L70" s="58"/>
      <c r="M70" s="58"/>
      <c r="N70" s="58"/>
      <c r="O70" s="58"/>
      <c r="P70" s="58"/>
      <c r="Q70" s="58"/>
      <c r="R70" s="58"/>
    </row>
    <row r="71" spans="1:18" ht="42.75" customHeight="1">
      <c r="A71" s="6" t="s">
        <v>237</v>
      </c>
      <c r="B71" s="61">
        <v>3</v>
      </c>
      <c r="C71" s="7" t="s">
        <v>20</v>
      </c>
      <c r="D71" s="7" t="s">
        <v>21</v>
      </c>
      <c r="E71" s="58">
        <v>1</v>
      </c>
      <c r="F71" s="58"/>
      <c r="G71" s="58"/>
      <c r="H71" s="59">
        <v>1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</row>
    <row r="72" spans="1:18" ht="42.75" customHeight="1">
      <c r="A72" s="6" t="s">
        <v>122</v>
      </c>
      <c r="B72" s="61">
        <v>9</v>
      </c>
      <c r="C72" s="7" t="s">
        <v>20</v>
      </c>
      <c r="D72" s="7" t="s">
        <v>21</v>
      </c>
      <c r="E72" s="58">
        <v>3</v>
      </c>
      <c r="F72" s="58"/>
      <c r="G72" s="58"/>
      <c r="H72" s="59"/>
      <c r="I72" s="58"/>
      <c r="J72" s="58"/>
      <c r="K72" s="58"/>
      <c r="L72" s="58"/>
      <c r="M72" s="58"/>
      <c r="N72" s="58"/>
      <c r="O72" s="58"/>
      <c r="P72" s="58"/>
      <c r="Q72" s="58"/>
      <c r="R72" s="58"/>
    </row>
    <row r="73" spans="1:18" ht="42.75" customHeight="1">
      <c r="A73" s="6" t="s">
        <v>121</v>
      </c>
      <c r="B73" s="61">
        <v>9</v>
      </c>
      <c r="C73" s="7" t="s">
        <v>22</v>
      </c>
      <c r="D73" s="7" t="s">
        <v>21</v>
      </c>
      <c r="E73" s="58">
        <v>3</v>
      </c>
      <c r="F73" s="58"/>
      <c r="G73" s="58"/>
      <c r="H73" s="59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ht="42.75" customHeight="1">
      <c r="A74" s="6" t="s">
        <v>135</v>
      </c>
      <c r="B74" s="61">
        <v>8</v>
      </c>
      <c r="C74" s="7" t="s">
        <v>20</v>
      </c>
      <c r="D74" s="7" t="s">
        <v>21</v>
      </c>
      <c r="E74" s="58">
        <v>2</v>
      </c>
      <c r="F74" s="58"/>
      <c r="G74" s="58">
        <v>1</v>
      </c>
      <c r="H74" s="59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42.75" customHeight="1">
      <c r="A75" s="6" t="s">
        <v>205</v>
      </c>
      <c r="B75" s="61">
        <v>8</v>
      </c>
      <c r="C75" s="7" t="s">
        <v>20</v>
      </c>
      <c r="D75" s="7" t="s">
        <v>21</v>
      </c>
      <c r="E75" s="58">
        <v>2</v>
      </c>
      <c r="F75" s="58"/>
      <c r="G75" s="58">
        <v>1</v>
      </c>
      <c r="H75" s="59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42.75" customHeight="1">
      <c r="A76" s="6" t="s">
        <v>161</v>
      </c>
      <c r="B76" s="61">
        <v>8</v>
      </c>
      <c r="C76" s="7" t="s">
        <v>20</v>
      </c>
      <c r="D76" s="7" t="s">
        <v>21</v>
      </c>
      <c r="E76" s="58">
        <v>2</v>
      </c>
      <c r="F76" s="58"/>
      <c r="G76" s="58">
        <v>1</v>
      </c>
      <c r="H76" s="59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42.75" customHeight="1">
      <c r="A77" s="9" t="s">
        <v>248</v>
      </c>
      <c r="B77" s="61">
        <v>6</v>
      </c>
      <c r="C77" s="7" t="s">
        <v>20</v>
      </c>
      <c r="D77" s="7" t="s">
        <v>21</v>
      </c>
      <c r="E77" s="58">
        <v>2</v>
      </c>
      <c r="F77" s="58"/>
      <c r="G77" s="58"/>
      <c r="H77" s="59">
        <v>2</v>
      </c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42.75" customHeight="1">
      <c r="A78" s="9" t="s">
        <v>78</v>
      </c>
      <c r="B78" s="61">
        <v>8</v>
      </c>
      <c r="C78" s="7" t="s">
        <v>34</v>
      </c>
      <c r="D78" s="7" t="s">
        <v>21</v>
      </c>
      <c r="E78" s="58">
        <v>2</v>
      </c>
      <c r="F78" s="58"/>
      <c r="G78" s="58">
        <v>2</v>
      </c>
      <c r="H78" s="59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42.75" customHeight="1">
      <c r="A79" s="9" t="s">
        <v>225</v>
      </c>
      <c r="B79" s="57">
        <v>3</v>
      </c>
      <c r="C79" s="7" t="s">
        <v>20</v>
      </c>
      <c r="D79" s="7" t="s">
        <v>21</v>
      </c>
      <c r="E79" s="58">
        <v>1</v>
      </c>
      <c r="F79" s="58"/>
      <c r="G79" s="58">
        <v>1</v>
      </c>
      <c r="H79" s="59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42.75" customHeight="1">
      <c r="A80" s="9" t="s">
        <v>211</v>
      </c>
      <c r="B80" s="61">
        <v>10</v>
      </c>
      <c r="C80" s="7" t="s">
        <v>20</v>
      </c>
      <c r="D80" s="7" t="s">
        <v>21</v>
      </c>
      <c r="E80" s="58">
        <v>3</v>
      </c>
      <c r="F80" s="58"/>
      <c r="G80" s="58">
        <v>3</v>
      </c>
      <c r="H80" s="59">
        <v>1</v>
      </c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42.75" customHeight="1">
      <c r="A81" s="9" t="s">
        <v>197</v>
      </c>
      <c r="B81" s="61">
        <v>7</v>
      </c>
      <c r="C81" s="7" t="s">
        <v>20</v>
      </c>
      <c r="D81" s="7" t="s">
        <v>21</v>
      </c>
      <c r="E81" s="58">
        <v>2</v>
      </c>
      <c r="F81" s="58"/>
      <c r="G81" s="58">
        <v>1</v>
      </c>
      <c r="H81" s="59">
        <v>1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42.75" customHeight="1">
      <c r="A82" s="9" t="s">
        <v>166</v>
      </c>
      <c r="B82" s="61">
        <v>4</v>
      </c>
      <c r="C82" s="7" t="s">
        <v>20</v>
      </c>
      <c r="D82" s="7" t="s">
        <v>21</v>
      </c>
      <c r="E82" s="58">
        <v>1</v>
      </c>
      <c r="F82" s="58"/>
      <c r="G82" s="58"/>
      <c r="H82" s="58">
        <v>1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42.75" customHeight="1">
      <c r="A83" s="9" t="s">
        <v>243</v>
      </c>
      <c r="B83" s="61">
        <v>4</v>
      </c>
      <c r="C83" s="7" t="s">
        <v>20</v>
      </c>
      <c r="D83" s="7" t="s">
        <v>21</v>
      </c>
      <c r="E83" s="58">
        <v>1</v>
      </c>
      <c r="F83" s="58"/>
      <c r="G83" s="58"/>
      <c r="H83" s="58">
        <v>1</v>
      </c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42.75" customHeight="1">
      <c r="A84" s="9" t="s">
        <v>159</v>
      </c>
      <c r="B84" s="61">
        <v>4</v>
      </c>
      <c r="C84" s="7" t="s">
        <v>20</v>
      </c>
      <c r="D84" s="7" t="s">
        <v>21</v>
      </c>
      <c r="E84" s="58">
        <v>1</v>
      </c>
      <c r="F84" s="58"/>
      <c r="G84" s="58">
        <v>1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42.75" customHeight="1">
      <c r="A85" s="9" t="s">
        <v>160</v>
      </c>
      <c r="B85" s="61">
        <v>4</v>
      </c>
      <c r="C85" s="7" t="s">
        <v>20</v>
      </c>
      <c r="D85" s="7" t="s">
        <v>21</v>
      </c>
      <c r="E85" s="58">
        <v>1</v>
      </c>
      <c r="F85" s="58"/>
      <c r="G85" s="58">
        <v>1</v>
      </c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42.75" customHeight="1">
      <c r="A86" s="9" t="s">
        <v>124</v>
      </c>
      <c r="B86" s="61">
        <v>6</v>
      </c>
      <c r="C86" s="7" t="s">
        <v>20</v>
      </c>
      <c r="D86" s="7" t="s">
        <v>21</v>
      </c>
      <c r="E86" s="58">
        <v>2</v>
      </c>
      <c r="F86" s="58"/>
      <c r="G86" s="58"/>
      <c r="H86" s="58">
        <v>2</v>
      </c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42.75" customHeight="1">
      <c r="A87" s="9" t="s">
        <v>98</v>
      </c>
      <c r="B87" s="61">
        <v>11</v>
      </c>
      <c r="C87" s="7" t="s">
        <v>20</v>
      </c>
      <c r="D87" s="7" t="s">
        <v>21</v>
      </c>
      <c r="E87" s="58">
        <v>4</v>
      </c>
      <c r="F87" s="58"/>
      <c r="G87" s="58">
        <v>1</v>
      </c>
      <c r="H87" s="58">
        <v>3</v>
      </c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42.75" customHeight="1">
      <c r="A88" s="9" t="s">
        <v>174</v>
      </c>
      <c r="B88" s="61">
        <v>8</v>
      </c>
      <c r="C88" s="7" t="s">
        <v>20</v>
      </c>
      <c r="D88" s="7" t="s">
        <v>21</v>
      </c>
      <c r="E88" s="58">
        <v>3</v>
      </c>
      <c r="F88" s="58"/>
      <c r="G88" s="58">
        <v>2</v>
      </c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41.25" customHeight="1">
      <c r="A89" s="9" t="s">
        <v>104</v>
      </c>
      <c r="B89" s="61">
        <v>2</v>
      </c>
      <c r="C89" s="7" t="s">
        <v>20</v>
      </c>
      <c r="D89" s="7" t="s">
        <v>21</v>
      </c>
      <c r="E89" s="58">
        <v>1</v>
      </c>
      <c r="F89" s="58"/>
      <c r="G89" s="58">
        <v>1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57" hidden="1">
      <c r="A90" s="15"/>
      <c r="B90" s="61">
        <f>SUM(B5:B89)</f>
        <v>1404</v>
      </c>
      <c r="C90" s="7" t="s">
        <v>20</v>
      </c>
      <c r="D90" s="7" t="s">
        <v>21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  <row r="91" spans="1:18" ht="42.75" customHeight="1">
      <c r="A91" s="9" t="s">
        <v>249</v>
      </c>
      <c r="B91" s="61">
        <v>2</v>
      </c>
      <c r="C91" s="7" t="s">
        <v>20</v>
      </c>
      <c r="D91" s="7" t="s">
        <v>21</v>
      </c>
      <c r="E91" s="58">
        <v>1</v>
      </c>
      <c r="F91" s="58"/>
      <c r="G91" s="58">
        <v>1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ht="42.75" customHeight="1">
      <c r="A92" s="9" t="s">
        <v>90</v>
      </c>
      <c r="B92" s="61">
        <v>6</v>
      </c>
      <c r="C92" s="7" t="s">
        <v>20</v>
      </c>
      <c r="D92" s="7" t="s">
        <v>21</v>
      </c>
      <c r="E92" s="58">
        <v>2</v>
      </c>
      <c r="F92" s="58"/>
      <c r="G92" s="58">
        <v>1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</row>
    <row r="93" spans="1:18" ht="42.75" customHeight="1">
      <c r="A93" s="9" t="s">
        <v>109</v>
      </c>
      <c r="B93" s="61">
        <v>2</v>
      </c>
      <c r="C93" s="7" t="s">
        <v>20</v>
      </c>
      <c r="D93" s="7" t="s">
        <v>21</v>
      </c>
      <c r="E93" s="58">
        <v>1</v>
      </c>
      <c r="F93" s="58"/>
      <c r="G93" s="58">
        <v>1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18" ht="42.75" customHeight="1">
      <c r="A94" s="9" t="s">
        <v>103</v>
      </c>
      <c r="B94" s="61">
        <v>2</v>
      </c>
      <c r="C94" s="7" t="s">
        <v>20</v>
      </c>
      <c r="D94" s="7" t="s">
        <v>21</v>
      </c>
      <c r="E94" s="58">
        <v>1</v>
      </c>
      <c r="F94" s="58"/>
      <c r="G94" s="58">
        <v>1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</row>
    <row r="95" spans="1:18" ht="42.75" customHeight="1">
      <c r="A95" s="9" t="s">
        <v>250</v>
      </c>
      <c r="B95" s="61">
        <v>2</v>
      </c>
      <c r="C95" s="7" t="s">
        <v>20</v>
      </c>
      <c r="D95" s="7" t="s">
        <v>21</v>
      </c>
      <c r="E95" s="58">
        <v>1</v>
      </c>
      <c r="F95" s="58"/>
      <c r="G95" s="58"/>
      <c r="H95" s="58"/>
      <c r="I95" s="58"/>
      <c r="J95" s="58">
        <v>1</v>
      </c>
      <c r="K95" s="58"/>
      <c r="L95" s="58"/>
      <c r="M95" s="58"/>
      <c r="N95" s="58"/>
      <c r="O95" s="58"/>
      <c r="P95" s="58"/>
      <c r="Q95" s="58"/>
      <c r="R95" s="58"/>
    </row>
    <row r="96" spans="1:18" ht="42.75" customHeight="1">
      <c r="A96" s="9" t="s">
        <v>93</v>
      </c>
      <c r="B96" s="61">
        <v>1</v>
      </c>
      <c r="C96" s="7" t="s">
        <v>20</v>
      </c>
      <c r="D96" s="7" t="s">
        <v>21</v>
      </c>
      <c r="E96" s="58">
        <v>1</v>
      </c>
      <c r="F96" s="58"/>
      <c r="G96" s="58"/>
      <c r="H96" s="58">
        <v>1</v>
      </c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18" ht="45" customHeight="1">
      <c r="A97" s="9" t="s">
        <v>126</v>
      </c>
      <c r="B97" s="61">
        <v>3</v>
      </c>
      <c r="C97" s="7" t="s">
        <v>20</v>
      </c>
      <c r="D97" s="7" t="s">
        <v>21</v>
      </c>
      <c r="E97" s="58">
        <v>1</v>
      </c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</row>
    <row r="98" spans="1:18" ht="42" customHeight="1">
      <c r="A98" s="9" t="s">
        <v>201</v>
      </c>
      <c r="B98" s="61">
        <v>6</v>
      </c>
      <c r="C98" s="7" t="s">
        <v>20</v>
      </c>
      <c r="D98" s="7" t="s">
        <v>21</v>
      </c>
      <c r="E98" s="58">
        <v>2</v>
      </c>
      <c r="F98" s="58"/>
      <c r="G98" s="58"/>
      <c r="H98" s="58">
        <v>2</v>
      </c>
      <c r="I98" s="58"/>
      <c r="J98" s="58"/>
      <c r="K98" s="58"/>
      <c r="L98" s="58"/>
      <c r="M98" s="58"/>
      <c r="N98" s="58"/>
      <c r="O98" s="58"/>
      <c r="P98" s="58"/>
      <c r="Q98" s="58"/>
      <c r="R98" s="58"/>
    </row>
    <row r="99" spans="1:18" ht="42" customHeight="1">
      <c r="A99" s="9" t="s">
        <v>175</v>
      </c>
      <c r="B99" s="61">
        <v>1</v>
      </c>
      <c r="C99" s="7" t="s">
        <v>20</v>
      </c>
      <c r="D99" s="7" t="s">
        <v>21</v>
      </c>
      <c r="E99" s="58">
        <v>1</v>
      </c>
      <c r="F99" s="58"/>
      <c r="G99" s="58">
        <v>1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6" spans="1:18">
      <c r="F106" s="19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4"/>
  <sheetViews>
    <sheetView zoomScale="68" zoomScaleNormal="68" workbookViewId="0">
      <pane ySplit="4" topLeftCell="A47" activePane="bottomLeft" state="frozen"/>
      <selection pane="bottomLeft" activeCell="A5" sqref="A5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4" width="49" style="2" customWidth="1"/>
    <col min="5" max="5" width="25.7109375" style="2" customWidth="1"/>
    <col min="6" max="6" width="25.7109375" style="2" hidden="1" customWidth="1"/>
    <col min="7" max="8" width="25.7109375" style="2" customWidth="1"/>
    <col min="9" max="9" width="25.7109375" style="3" customWidth="1"/>
    <col min="10" max="19" width="25.7109375" style="2" customWidth="1"/>
    <col min="20" max="16384" width="9" style="2"/>
  </cols>
  <sheetData>
    <row r="1" spans="1:19" ht="15" customHeight="1">
      <c r="A1" s="95" t="s">
        <v>0</v>
      </c>
      <c r="B1" s="96"/>
      <c r="C1" s="96"/>
      <c r="D1" s="96"/>
      <c r="E1" s="96"/>
      <c r="F1" s="96"/>
      <c r="G1" s="96"/>
      <c r="H1" s="96"/>
      <c r="I1" s="97"/>
      <c r="J1" s="96"/>
      <c r="K1" s="96"/>
      <c r="L1" s="96"/>
      <c r="M1" s="96"/>
      <c r="N1" s="96"/>
      <c r="O1" s="96"/>
      <c r="P1" s="96"/>
      <c r="Q1" s="96"/>
      <c r="R1" s="96"/>
      <c r="S1" s="98"/>
    </row>
    <row r="2" spans="1:19" ht="18">
      <c r="A2" s="99" t="s">
        <v>1</v>
      </c>
      <c r="B2" s="99"/>
      <c r="C2" s="99"/>
      <c r="D2" s="99"/>
      <c r="E2" s="99"/>
      <c r="F2" s="99"/>
      <c r="G2" s="99"/>
      <c r="H2" s="99"/>
      <c r="I2" s="100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4.25" customHeight="1">
      <c r="A3" s="101">
        <v>43891</v>
      </c>
      <c r="B3" s="102"/>
      <c r="C3" s="102"/>
      <c r="D3" s="102"/>
      <c r="E3" s="102"/>
      <c r="F3" s="102"/>
      <c r="G3" s="102"/>
      <c r="H3" s="102"/>
      <c r="I3" s="100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42.75">
      <c r="A4" s="4" t="s">
        <v>35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7</v>
      </c>
      <c r="H4" s="5" t="s">
        <v>8</v>
      </c>
      <c r="I4" s="12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13" t="s">
        <v>16</v>
      </c>
      <c r="Q4" s="5" t="s">
        <v>17</v>
      </c>
      <c r="R4" s="13" t="s">
        <v>18</v>
      </c>
      <c r="S4" s="13" t="s">
        <v>19</v>
      </c>
    </row>
    <row r="5" spans="1:19" ht="28.5">
      <c r="A5" s="6" t="s">
        <v>240</v>
      </c>
      <c r="B5" s="7">
        <v>252</v>
      </c>
      <c r="C5" s="7" t="s">
        <v>20</v>
      </c>
      <c r="D5" s="7" t="s">
        <v>21</v>
      </c>
      <c r="E5" s="8">
        <v>12</v>
      </c>
      <c r="F5" s="8"/>
      <c r="G5" s="8">
        <v>12</v>
      </c>
      <c r="H5" s="8">
        <v>5</v>
      </c>
      <c r="I5" s="14">
        <v>4</v>
      </c>
      <c r="J5" s="8">
        <v>1</v>
      </c>
      <c r="K5" s="8">
        <v>1</v>
      </c>
      <c r="L5" s="8">
        <v>2</v>
      </c>
      <c r="M5" s="8"/>
      <c r="N5" s="8">
        <v>1</v>
      </c>
      <c r="O5" s="8"/>
      <c r="P5" s="8">
        <v>3</v>
      </c>
      <c r="Q5" s="8"/>
      <c r="R5" s="8"/>
      <c r="S5" s="8"/>
    </row>
    <row r="6" spans="1:19" ht="28.5">
      <c r="A6" s="9" t="s">
        <v>254</v>
      </c>
      <c r="B6" s="7">
        <v>35</v>
      </c>
      <c r="C6" s="46" t="s">
        <v>20</v>
      </c>
      <c r="D6" s="7" t="s">
        <v>21</v>
      </c>
      <c r="E6" s="8">
        <v>7</v>
      </c>
      <c r="F6" s="8"/>
      <c r="G6" s="8">
        <v>7</v>
      </c>
      <c r="H6" s="8">
        <v>3</v>
      </c>
      <c r="I6" s="14">
        <v>3</v>
      </c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8.5">
      <c r="A7" s="9" t="s">
        <v>143</v>
      </c>
      <c r="B7" s="7">
        <v>8</v>
      </c>
      <c r="C7" s="7" t="s">
        <v>20</v>
      </c>
      <c r="D7" s="7" t="s">
        <v>21</v>
      </c>
      <c r="E7" s="8">
        <v>2</v>
      </c>
      <c r="F7" s="8"/>
      <c r="G7" s="8">
        <v>2</v>
      </c>
      <c r="H7" s="8"/>
      <c r="I7" s="14"/>
      <c r="J7" s="8"/>
      <c r="K7" s="8"/>
      <c r="L7" s="8"/>
      <c r="M7" s="8"/>
      <c r="N7" s="8"/>
      <c r="O7" s="8"/>
      <c r="P7" s="8"/>
      <c r="Q7" s="14"/>
      <c r="R7" s="8"/>
      <c r="S7" s="8"/>
    </row>
    <row r="8" spans="1:19" ht="28.5">
      <c r="A8" s="9" t="s">
        <v>135</v>
      </c>
      <c r="B8" s="7">
        <v>4</v>
      </c>
      <c r="C8" s="7" t="s">
        <v>20</v>
      </c>
      <c r="D8" s="7" t="s">
        <v>21</v>
      </c>
      <c r="E8" s="8">
        <v>1</v>
      </c>
      <c r="F8" s="8"/>
      <c r="G8" s="8">
        <v>1</v>
      </c>
      <c r="H8" s="8"/>
      <c r="I8" s="14"/>
      <c r="J8" s="8"/>
      <c r="K8" s="8"/>
      <c r="L8" s="8"/>
      <c r="M8" s="8"/>
      <c r="N8" s="8"/>
      <c r="O8" s="8"/>
      <c r="P8" s="8"/>
      <c r="Q8" s="14"/>
      <c r="R8" s="8"/>
      <c r="S8" s="8"/>
    </row>
    <row r="9" spans="1:19" ht="28.5">
      <c r="A9" s="9" t="s">
        <v>255</v>
      </c>
      <c r="B9" s="7">
        <v>4</v>
      </c>
      <c r="C9" s="7" t="s">
        <v>20</v>
      </c>
      <c r="D9" s="7" t="s">
        <v>21</v>
      </c>
      <c r="E9" s="8">
        <v>1</v>
      </c>
      <c r="F9" s="8"/>
      <c r="G9" s="8">
        <v>1</v>
      </c>
      <c r="H9" s="8"/>
      <c r="I9" s="14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8.5">
      <c r="A10" s="9" t="s">
        <v>119</v>
      </c>
      <c r="B10" s="7">
        <v>8</v>
      </c>
      <c r="C10" s="7" t="s">
        <v>20</v>
      </c>
      <c r="D10" s="7" t="s">
        <v>21</v>
      </c>
      <c r="E10" s="8">
        <v>2</v>
      </c>
      <c r="F10" s="8"/>
      <c r="G10" s="8">
        <v>2</v>
      </c>
      <c r="H10" s="8">
        <v>1</v>
      </c>
      <c r="I10" s="14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8.5">
      <c r="A11" s="9" t="s">
        <v>120</v>
      </c>
      <c r="B11" s="7">
        <v>15</v>
      </c>
      <c r="C11" s="7" t="s">
        <v>20</v>
      </c>
      <c r="D11" s="7" t="s">
        <v>21</v>
      </c>
      <c r="E11" s="8">
        <v>4</v>
      </c>
      <c r="F11" s="8"/>
      <c r="G11" s="8">
        <v>4</v>
      </c>
      <c r="H11" s="8">
        <v>1</v>
      </c>
      <c r="I11" s="14">
        <v>1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8.5">
      <c r="A12" s="9" t="s">
        <v>256</v>
      </c>
      <c r="B12" s="7">
        <v>4</v>
      </c>
      <c r="C12" s="7" t="s">
        <v>20</v>
      </c>
      <c r="D12" s="7" t="s">
        <v>21</v>
      </c>
      <c r="E12" s="8">
        <v>1</v>
      </c>
      <c r="F12" s="8"/>
      <c r="G12" s="8">
        <v>1</v>
      </c>
      <c r="H12" s="8"/>
      <c r="I12" s="14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8.5">
      <c r="A13" s="9" t="s">
        <v>257</v>
      </c>
      <c r="B13" s="7">
        <v>20</v>
      </c>
      <c r="C13" s="7" t="s">
        <v>20</v>
      </c>
      <c r="D13" s="7" t="s">
        <v>21</v>
      </c>
      <c r="E13" s="8">
        <v>5</v>
      </c>
      <c r="F13" s="8"/>
      <c r="G13" s="8">
        <v>5</v>
      </c>
      <c r="H13" s="8"/>
      <c r="I13" s="14">
        <v>2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1" customFormat="1" ht="28.5">
      <c r="A14" s="9" t="s">
        <v>156</v>
      </c>
      <c r="B14" s="7">
        <v>8</v>
      </c>
      <c r="C14" s="7" t="s">
        <v>20</v>
      </c>
      <c r="D14" s="7" t="s">
        <v>21</v>
      </c>
      <c r="E14" s="8">
        <v>2</v>
      </c>
      <c r="F14" s="8"/>
      <c r="G14" s="8">
        <v>2</v>
      </c>
      <c r="H14" s="8">
        <v>1</v>
      </c>
      <c r="I14" s="14"/>
      <c r="J14" s="8"/>
      <c r="K14" s="8"/>
      <c r="L14" s="14"/>
      <c r="M14" s="14"/>
      <c r="N14" s="14"/>
      <c r="O14" s="8"/>
      <c r="P14" s="14"/>
      <c r="Q14" s="14"/>
      <c r="R14" s="14"/>
      <c r="S14" s="14"/>
    </row>
    <row r="15" spans="1:19" ht="28.5">
      <c r="A15" s="10" t="s">
        <v>136</v>
      </c>
      <c r="B15" s="7">
        <v>4</v>
      </c>
      <c r="C15" s="7" t="s">
        <v>20</v>
      </c>
      <c r="D15" s="7" t="s">
        <v>21</v>
      </c>
      <c r="E15" s="8">
        <v>1</v>
      </c>
      <c r="F15" s="8"/>
      <c r="G15" s="8">
        <v>1</v>
      </c>
      <c r="H15" s="8"/>
      <c r="I15" s="14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8.5">
      <c r="A16" s="9" t="s">
        <v>258</v>
      </c>
      <c r="B16" s="7">
        <v>4</v>
      </c>
      <c r="C16" s="7" t="s">
        <v>20</v>
      </c>
      <c r="D16" s="7" t="s">
        <v>21</v>
      </c>
      <c r="E16" s="8">
        <v>1</v>
      </c>
      <c r="F16" s="8"/>
      <c r="G16" s="8">
        <v>1</v>
      </c>
      <c r="H16" s="8"/>
      <c r="I16" s="14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s="1" customFormat="1" ht="28.5" customHeight="1">
      <c r="A17" s="9" t="s">
        <v>139</v>
      </c>
      <c r="B17" s="7">
        <v>12</v>
      </c>
      <c r="C17" s="7" t="s">
        <v>113</v>
      </c>
      <c r="D17" s="7" t="s">
        <v>21</v>
      </c>
      <c r="E17" s="8">
        <v>3</v>
      </c>
      <c r="F17" s="8"/>
      <c r="G17" s="8">
        <v>3</v>
      </c>
      <c r="H17" s="8">
        <v>1</v>
      </c>
      <c r="I17" s="14"/>
      <c r="J17" s="8"/>
      <c r="K17" s="8"/>
      <c r="L17" s="14"/>
      <c r="M17" s="14"/>
      <c r="N17" s="14"/>
      <c r="O17" s="8"/>
      <c r="P17" s="14"/>
      <c r="Q17" s="14"/>
      <c r="R17" s="14"/>
      <c r="S17" s="14"/>
    </row>
    <row r="18" spans="1:19" ht="28.5" customHeight="1">
      <c r="A18" s="10" t="s">
        <v>259</v>
      </c>
      <c r="B18" s="7">
        <v>5</v>
      </c>
      <c r="C18" s="7" t="s">
        <v>20</v>
      </c>
      <c r="D18" s="7" t="s">
        <v>21</v>
      </c>
      <c r="E18" s="8">
        <v>2</v>
      </c>
      <c r="F18" s="8"/>
      <c r="G18" s="8">
        <v>2</v>
      </c>
      <c r="H18" s="8"/>
      <c r="I18" s="14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8.5" customHeight="1">
      <c r="A19" s="9" t="s">
        <v>116</v>
      </c>
      <c r="B19" s="7">
        <v>8</v>
      </c>
      <c r="C19" s="11" t="s">
        <v>36</v>
      </c>
      <c r="D19" s="7" t="s">
        <v>21</v>
      </c>
      <c r="E19" s="8">
        <v>2</v>
      </c>
      <c r="F19" s="8"/>
      <c r="G19" s="8">
        <v>2</v>
      </c>
      <c r="H19" s="8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8.5" customHeight="1">
      <c r="A20" s="9" t="s">
        <v>108</v>
      </c>
      <c r="B20" s="7">
        <v>4</v>
      </c>
      <c r="C20" s="11" t="s">
        <v>20</v>
      </c>
      <c r="D20" s="7" t="s">
        <v>21</v>
      </c>
      <c r="E20" s="8">
        <v>1</v>
      </c>
      <c r="F20" s="8"/>
      <c r="G20" s="8">
        <v>1</v>
      </c>
      <c r="H20" s="8"/>
      <c r="I20" s="14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8.5" customHeight="1">
      <c r="A21" s="6" t="s">
        <v>267</v>
      </c>
      <c r="B21" s="7">
        <v>12</v>
      </c>
      <c r="C21" s="11" t="s">
        <v>20</v>
      </c>
      <c r="D21" s="7" t="s">
        <v>21</v>
      </c>
      <c r="E21" s="8">
        <v>3</v>
      </c>
      <c r="F21" s="8"/>
      <c r="G21" s="8">
        <v>3</v>
      </c>
      <c r="H21" s="8"/>
      <c r="I21" s="14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8.5">
      <c r="A22" s="6" t="s">
        <v>134</v>
      </c>
      <c r="B22" s="7">
        <v>12</v>
      </c>
      <c r="C22" s="7" t="s">
        <v>20</v>
      </c>
      <c r="D22" s="7" t="s">
        <v>21</v>
      </c>
      <c r="E22" s="8">
        <v>3</v>
      </c>
      <c r="F22" s="8"/>
      <c r="G22" s="8">
        <v>3</v>
      </c>
      <c r="H22" s="8">
        <v>1</v>
      </c>
      <c r="I22" s="14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42.75">
      <c r="A23" s="6" t="s">
        <v>133</v>
      </c>
      <c r="B23" s="7">
        <v>7</v>
      </c>
      <c r="C23" s="7" t="s">
        <v>37</v>
      </c>
      <c r="D23" s="7" t="s">
        <v>21</v>
      </c>
      <c r="E23" s="8">
        <v>2</v>
      </c>
      <c r="F23" s="8"/>
      <c r="G23" s="8">
        <v>2</v>
      </c>
      <c r="H23" s="8"/>
      <c r="I23" s="14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8.5">
      <c r="A24" s="9" t="s">
        <v>94</v>
      </c>
      <c r="B24" s="7">
        <v>15</v>
      </c>
      <c r="C24" s="7" t="s">
        <v>20</v>
      </c>
      <c r="D24" s="7" t="s">
        <v>21</v>
      </c>
      <c r="E24" s="8">
        <v>4</v>
      </c>
      <c r="F24" s="8"/>
      <c r="G24" s="8">
        <v>4</v>
      </c>
      <c r="H24" s="8"/>
      <c r="I24" s="14">
        <v>1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42.75">
      <c r="A25" s="9" t="s">
        <v>140</v>
      </c>
      <c r="B25" s="7">
        <v>11</v>
      </c>
      <c r="C25" s="7" t="s">
        <v>38</v>
      </c>
      <c r="D25" s="7" t="s">
        <v>21</v>
      </c>
      <c r="E25" s="8">
        <v>3</v>
      </c>
      <c r="F25" s="8"/>
      <c r="G25" s="8">
        <v>3</v>
      </c>
      <c r="H25" s="8">
        <v>1</v>
      </c>
      <c r="I25" s="14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8.5">
      <c r="A26" s="9" t="s">
        <v>260</v>
      </c>
      <c r="B26" s="7">
        <v>8</v>
      </c>
      <c r="C26" s="7" t="s">
        <v>29</v>
      </c>
      <c r="D26" s="7" t="s">
        <v>21</v>
      </c>
      <c r="E26" s="8">
        <v>2</v>
      </c>
      <c r="F26" s="8"/>
      <c r="G26" s="8">
        <v>2</v>
      </c>
      <c r="H26" s="8"/>
      <c r="I26" s="14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8.5">
      <c r="A27" s="9" t="s">
        <v>153</v>
      </c>
      <c r="B27" s="7">
        <v>12</v>
      </c>
      <c r="C27" s="7" t="s">
        <v>29</v>
      </c>
      <c r="D27" s="7" t="s">
        <v>21</v>
      </c>
      <c r="E27" s="8">
        <v>3</v>
      </c>
      <c r="F27" s="8"/>
      <c r="G27" s="8">
        <v>3</v>
      </c>
      <c r="H27" s="8"/>
      <c r="I27" s="14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8.5" hidden="1">
      <c r="A28" s="9"/>
      <c r="B28" s="7">
        <v>4</v>
      </c>
      <c r="C28" s="7" t="s">
        <v>29</v>
      </c>
      <c r="D28" s="7" t="s">
        <v>21</v>
      </c>
      <c r="E28" s="8">
        <v>1</v>
      </c>
      <c r="F28" s="8"/>
      <c r="G28" s="8">
        <v>1</v>
      </c>
      <c r="H28" s="8"/>
      <c r="I28" s="14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8.5">
      <c r="A29" s="9" t="s">
        <v>89</v>
      </c>
      <c r="B29" s="7">
        <v>4</v>
      </c>
      <c r="C29" s="7" t="s">
        <v>29</v>
      </c>
      <c r="D29" s="7" t="s">
        <v>21</v>
      </c>
      <c r="E29" s="8">
        <v>1</v>
      </c>
      <c r="F29" s="8"/>
      <c r="G29" s="8">
        <v>1</v>
      </c>
      <c r="H29" s="8"/>
      <c r="I29" s="14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8.5">
      <c r="A30" s="9" t="s">
        <v>138</v>
      </c>
      <c r="B30" s="7">
        <v>15</v>
      </c>
      <c r="C30" s="7" t="s">
        <v>29</v>
      </c>
      <c r="D30" s="7" t="s">
        <v>21</v>
      </c>
      <c r="E30" s="8">
        <v>4</v>
      </c>
      <c r="F30" s="8"/>
      <c r="G30" s="8">
        <v>4</v>
      </c>
      <c r="H30" s="8">
        <v>1</v>
      </c>
      <c r="I30" s="14">
        <v>1</v>
      </c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8.5">
      <c r="A31" s="9" t="s">
        <v>137</v>
      </c>
      <c r="B31" s="7">
        <v>16</v>
      </c>
      <c r="C31" s="7" t="s">
        <v>20</v>
      </c>
      <c r="D31" s="7" t="s">
        <v>21</v>
      </c>
      <c r="E31" s="8">
        <v>4</v>
      </c>
      <c r="F31" s="8"/>
      <c r="G31" s="8">
        <v>4</v>
      </c>
      <c r="H31" s="8">
        <v>1</v>
      </c>
      <c r="I31" s="14">
        <v>2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8.5">
      <c r="A32" s="9" t="s">
        <v>121</v>
      </c>
      <c r="B32" s="7">
        <v>8</v>
      </c>
      <c r="C32" s="7" t="s">
        <v>20</v>
      </c>
      <c r="D32" s="7" t="s">
        <v>21</v>
      </c>
      <c r="E32" s="8">
        <v>2</v>
      </c>
      <c r="F32" s="8"/>
      <c r="G32" s="8">
        <v>2</v>
      </c>
      <c r="H32" s="8"/>
      <c r="I32" s="14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8.5">
      <c r="A33" s="9" t="s">
        <v>122</v>
      </c>
      <c r="B33" s="7">
        <v>7</v>
      </c>
      <c r="C33" s="7" t="s">
        <v>20</v>
      </c>
      <c r="D33" s="7" t="s">
        <v>21</v>
      </c>
      <c r="E33" s="8">
        <v>2</v>
      </c>
      <c r="F33" s="8"/>
      <c r="G33" s="8">
        <v>2</v>
      </c>
      <c r="H33" s="8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8.5">
      <c r="A34" s="9" t="s">
        <v>162</v>
      </c>
      <c r="B34" s="7">
        <v>8</v>
      </c>
      <c r="C34" s="7" t="s">
        <v>20</v>
      </c>
      <c r="D34" s="7" t="s">
        <v>21</v>
      </c>
      <c r="E34" s="8">
        <v>2</v>
      </c>
      <c r="F34" s="8"/>
      <c r="G34" s="8">
        <v>2</v>
      </c>
      <c r="H34" s="8"/>
      <c r="I34" s="14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8.5">
      <c r="A35" s="9" t="s">
        <v>248</v>
      </c>
      <c r="B35" s="7">
        <v>12</v>
      </c>
      <c r="C35" s="7" t="s">
        <v>20</v>
      </c>
      <c r="D35" s="7" t="s">
        <v>21</v>
      </c>
      <c r="E35" s="8">
        <v>3</v>
      </c>
      <c r="F35" s="8"/>
      <c r="G35" s="8">
        <v>3</v>
      </c>
      <c r="H35" s="8"/>
      <c r="I35" s="14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33" customHeight="1">
      <c r="A36" s="9" t="s">
        <v>263</v>
      </c>
      <c r="B36" s="7">
        <v>11</v>
      </c>
      <c r="C36" s="11" t="s">
        <v>39</v>
      </c>
      <c r="D36" s="7" t="s">
        <v>21</v>
      </c>
      <c r="E36" s="8">
        <v>3</v>
      </c>
      <c r="F36" s="8"/>
      <c r="G36" s="8">
        <v>3</v>
      </c>
      <c r="H36" s="8">
        <v>1</v>
      </c>
      <c r="I36" s="14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8.5">
      <c r="A37" s="9" t="s">
        <v>261</v>
      </c>
      <c r="B37" s="7">
        <v>4</v>
      </c>
      <c r="C37" s="7" t="s">
        <v>20</v>
      </c>
      <c r="D37" s="7" t="s">
        <v>21</v>
      </c>
      <c r="E37" s="8">
        <v>1</v>
      </c>
      <c r="F37" s="8"/>
      <c r="G37" s="8">
        <v>1</v>
      </c>
      <c r="H37" s="8"/>
      <c r="I37" s="14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28.5">
      <c r="A38" s="9" t="s">
        <v>100</v>
      </c>
      <c r="B38" s="7">
        <v>3</v>
      </c>
      <c r="C38" s="7" t="s">
        <v>20</v>
      </c>
      <c r="D38" s="7" t="s">
        <v>21</v>
      </c>
      <c r="E38" s="8">
        <v>1</v>
      </c>
      <c r="F38" s="8"/>
      <c r="G38" s="8">
        <v>1</v>
      </c>
      <c r="H38" s="8">
        <v>1</v>
      </c>
      <c r="I38" s="14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8.5">
      <c r="A39" s="9" t="s">
        <v>262</v>
      </c>
      <c r="B39" s="7">
        <v>3</v>
      </c>
      <c r="C39" s="7" t="s">
        <v>20</v>
      </c>
      <c r="D39" s="7" t="s">
        <v>21</v>
      </c>
      <c r="E39" s="8">
        <v>1</v>
      </c>
      <c r="F39" s="8"/>
      <c r="G39" s="8">
        <v>1</v>
      </c>
      <c r="H39" s="8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8.5">
      <c r="A40" s="9" t="s">
        <v>170</v>
      </c>
      <c r="B40" s="7">
        <v>3</v>
      </c>
      <c r="C40" s="7" t="s">
        <v>20</v>
      </c>
      <c r="D40" s="7" t="s">
        <v>21</v>
      </c>
      <c r="E40" s="8">
        <v>1</v>
      </c>
      <c r="F40" s="8"/>
      <c r="G40" s="8">
        <v>1</v>
      </c>
      <c r="H40" s="8"/>
      <c r="I40" s="14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6.25" customHeight="1">
      <c r="A41" s="9" t="s">
        <v>145</v>
      </c>
      <c r="B41" s="7">
        <v>4</v>
      </c>
      <c r="C41" s="7" t="s">
        <v>37</v>
      </c>
      <c r="D41" s="7" t="s">
        <v>21</v>
      </c>
      <c r="E41" s="8">
        <v>1</v>
      </c>
      <c r="F41" s="8"/>
      <c r="G41" s="8">
        <v>1</v>
      </c>
      <c r="H41" s="8"/>
      <c r="I41" s="14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8.5">
      <c r="A42" s="9" t="s">
        <v>128</v>
      </c>
      <c r="B42" s="46">
        <v>4</v>
      </c>
      <c r="C42" s="7" t="s">
        <v>20</v>
      </c>
      <c r="D42" s="7" t="s">
        <v>21</v>
      </c>
      <c r="E42" s="8">
        <v>1</v>
      </c>
      <c r="F42" s="8"/>
      <c r="G42" s="8">
        <v>1</v>
      </c>
      <c r="H42" s="8"/>
      <c r="I42" s="14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8.5">
      <c r="A43" s="9" t="s">
        <v>126</v>
      </c>
      <c r="B43" s="7">
        <v>4</v>
      </c>
      <c r="C43" s="7" t="s">
        <v>20</v>
      </c>
      <c r="D43" s="7" t="s">
        <v>21</v>
      </c>
      <c r="E43" s="8">
        <v>1</v>
      </c>
      <c r="F43" s="8"/>
      <c r="G43" s="8">
        <v>1</v>
      </c>
      <c r="H43" s="8"/>
      <c r="I43" s="14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8.5">
      <c r="A44" s="9" t="s">
        <v>103</v>
      </c>
      <c r="B44" s="7">
        <v>3</v>
      </c>
      <c r="C44" s="7" t="s">
        <v>20</v>
      </c>
      <c r="D44" s="7" t="s">
        <v>21</v>
      </c>
      <c r="E44" s="8">
        <v>1</v>
      </c>
      <c r="F44" s="8"/>
      <c r="G44" s="8">
        <v>1</v>
      </c>
      <c r="H44" s="8"/>
      <c r="I44" s="14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8.5">
      <c r="A45" s="9" t="s">
        <v>141</v>
      </c>
      <c r="B45" s="7">
        <v>10</v>
      </c>
      <c r="C45" s="7" t="s">
        <v>20</v>
      </c>
      <c r="D45" s="7" t="s">
        <v>21</v>
      </c>
      <c r="E45" s="8">
        <v>3</v>
      </c>
      <c r="F45" s="8"/>
      <c r="G45" s="8">
        <v>3</v>
      </c>
      <c r="H45" s="8"/>
      <c r="I45" s="14">
        <v>1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8.5">
      <c r="A46" s="9" t="s">
        <v>132</v>
      </c>
      <c r="B46" s="7">
        <v>32</v>
      </c>
      <c r="C46" s="7" t="s">
        <v>20</v>
      </c>
      <c r="D46" s="7" t="s">
        <v>21</v>
      </c>
      <c r="E46" s="8">
        <v>8</v>
      </c>
      <c r="F46" s="8"/>
      <c r="G46" s="8">
        <v>8</v>
      </c>
      <c r="H46" s="8">
        <v>2</v>
      </c>
      <c r="I46" s="14">
        <v>3</v>
      </c>
      <c r="J46" s="8">
        <v>1</v>
      </c>
      <c r="K46" s="8"/>
      <c r="L46" s="8"/>
      <c r="M46" s="8"/>
      <c r="N46" s="8"/>
      <c r="O46" s="8"/>
      <c r="P46" s="8"/>
      <c r="Q46" s="8"/>
      <c r="R46" s="8"/>
      <c r="S46" s="8"/>
    </row>
    <row r="47" spans="1:19" ht="28.5">
      <c r="A47" s="9" t="s">
        <v>125</v>
      </c>
      <c r="B47" s="7">
        <v>16</v>
      </c>
      <c r="C47" s="7" t="s">
        <v>20</v>
      </c>
      <c r="D47" s="7" t="s">
        <v>21</v>
      </c>
      <c r="E47" s="8">
        <v>4</v>
      </c>
      <c r="F47" s="8"/>
      <c r="G47" s="8">
        <v>4</v>
      </c>
      <c r="H47" s="8">
        <v>1</v>
      </c>
      <c r="I47" s="14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8.5">
      <c r="A48" s="9" t="s">
        <v>127</v>
      </c>
      <c r="B48" s="7">
        <v>4</v>
      </c>
      <c r="C48" s="7" t="s">
        <v>20</v>
      </c>
      <c r="D48" s="7" t="s">
        <v>21</v>
      </c>
      <c r="E48" s="8">
        <v>1</v>
      </c>
      <c r="F48" s="8"/>
      <c r="G48" s="8">
        <v>1</v>
      </c>
      <c r="H48" s="8"/>
      <c r="I48" s="14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8.5">
      <c r="A49" s="9" t="s">
        <v>193</v>
      </c>
      <c r="B49" s="7">
        <v>8</v>
      </c>
      <c r="C49" s="7" t="s">
        <v>20</v>
      </c>
      <c r="D49" s="7" t="s">
        <v>21</v>
      </c>
      <c r="E49" s="8">
        <v>2</v>
      </c>
      <c r="F49" s="8"/>
      <c r="G49" s="8">
        <v>2</v>
      </c>
      <c r="H49" s="8"/>
      <c r="I49" s="14">
        <v>1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8.5">
      <c r="A50" s="9" t="s">
        <v>142</v>
      </c>
      <c r="B50" s="7">
        <v>12</v>
      </c>
      <c r="C50" s="7" t="s">
        <v>20</v>
      </c>
      <c r="D50" s="7" t="s">
        <v>21</v>
      </c>
      <c r="E50" s="8">
        <v>3</v>
      </c>
      <c r="F50" s="8"/>
      <c r="G50" s="8">
        <v>3</v>
      </c>
      <c r="H50" s="8">
        <v>1</v>
      </c>
      <c r="I50" s="14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8.5">
      <c r="A51" s="9" t="s">
        <v>165</v>
      </c>
      <c r="B51" s="7">
        <v>16</v>
      </c>
      <c r="C51" s="7" t="s">
        <v>20</v>
      </c>
      <c r="D51" s="7" t="s">
        <v>21</v>
      </c>
      <c r="E51" s="8">
        <v>4</v>
      </c>
      <c r="F51" s="8"/>
      <c r="G51" s="8">
        <v>4</v>
      </c>
      <c r="H51" s="8">
        <v>1</v>
      </c>
      <c r="I51" s="14">
        <v>1</v>
      </c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8.5">
      <c r="A52" s="9" t="s">
        <v>144</v>
      </c>
      <c r="B52" s="7">
        <v>8</v>
      </c>
      <c r="C52" s="7" t="s">
        <v>20</v>
      </c>
      <c r="D52" s="7" t="s">
        <v>21</v>
      </c>
      <c r="E52" s="8">
        <v>2</v>
      </c>
      <c r="F52" s="8"/>
      <c r="G52" s="8">
        <v>2</v>
      </c>
      <c r="H52" s="8"/>
      <c r="I52" s="14">
        <v>1</v>
      </c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8.5">
      <c r="A53" s="9" t="s">
        <v>202</v>
      </c>
      <c r="B53" s="7">
        <v>12</v>
      </c>
      <c r="C53" s="7" t="s">
        <v>20</v>
      </c>
      <c r="D53" s="7" t="s">
        <v>21</v>
      </c>
      <c r="E53" s="8">
        <v>3</v>
      </c>
      <c r="F53" s="8"/>
      <c r="G53" s="8">
        <v>3</v>
      </c>
      <c r="H53" s="8"/>
      <c r="I53" s="14"/>
      <c r="J53" s="8">
        <v>1</v>
      </c>
      <c r="K53" s="8"/>
      <c r="L53" s="8"/>
      <c r="M53" s="8"/>
      <c r="N53" s="8"/>
      <c r="O53" s="8"/>
      <c r="P53" s="8"/>
      <c r="Q53" s="8"/>
      <c r="R53" s="8"/>
      <c r="S53" s="8"/>
    </row>
    <row r="54" spans="1:19" ht="42" customHeight="1">
      <c r="A54" s="9" t="s">
        <v>210</v>
      </c>
      <c r="B54" s="7">
        <v>17</v>
      </c>
      <c r="C54" s="7" t="s">
        <v>25</v>
      </c>
      <c r="D54" s="7" t="s">
        <v>21</v>
      </c>
      <c r="E54" s="8">
        <v>6</v>
      </c>
      <c r="F54" s="8"/>
      <c r="G54" s="8">
        <v>6</v>
      </c>
      <c r="H54" s="8">
        <v>2</v>
      </c>
      <c r="I54" s="14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8.5">
      <c r="A55" s="9" t="s">
        <v>191</v>
      </c>
      <c r="B55" s="7">
        <v>11</v>
      </c>
      <c r="C55" s="7" t="s">
        <v>20</v>
      </c>
      <c r="D55" s="7" t="s">
        <v>21</v>
      </c>
      <c r="E55" s="8">
        <v>3</v>
      </c>
      <c r="F55" s="8"/>
      <c r="G55" s="8">
        <v>2</v>
      </c>
      <c r="H55" s="8"/>
      <c r="I55" s="14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8.5">
      <c r="A56" s="9" t="s">
        <v>208</v>
      </c>
      <c r="B56" s="7">
        <v>4</v>
      </c>
      <c r="C56" s="7" t="s">
        <v>20</v>
      </c>
      <c r="D56" s="7" t="s">
        <v>21</v>
      </c>
      <c r="E56" s="8">
        <v>1</v>
      </c>
      <c r="F56" s="8"/>
      <c r="G56" s="8">
        <v>1</v>
      </c>
      <c r="H56" s="8"/>
      <c r="I56" s="14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8.5">
      <c r="A57" s="9" t="s">
        <v>264</v>
      </c>
      <c r="B57" s="7">
        <v>4</v>
      </c>
      <c r="C57" s="7" t="s">
        <v>20</v>
      </c>
      <c r="D57" s="7" t="s">
        <v>21</v>
      </c>
      <c r="E57" s="8">
        <v>1</v>
      </c>
      <c r="F57" s="8"/>
      <c r="G57" s="8">
        <v>1</v>
      </c>
      <c r="H57" s="8"/>
      <c r="I57" s="14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8.5">
      <c r="A58" s="9" t="s">
        <v>102</v>
      </c>
      <c r="B58" s="7">
        <v>8</v>
      </c>
      <c r="C58" s="7" t="s">
        <v>20</v>
      </c>
      <c r="D58" s="7" t="s">
        <v>21</v>
      </c>
      <c r="E58" s="8">
        <v>2</v>
      </c>
      <c r="F58" s="8"/>
      <c r="G58" s="8">
        <v>2</v>
      </c>
      <c r="H58" s="8"/>
      <c r="I58" s="14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8.5">
      <c r="A59" s="9" t="s">
        <v>265</v>
      </c>
      <c r="B59" s="7">
        <v>8</v>
      </c>
      <c r="C59" s="7" t="s">
        <v>20</v>
      </c>
      <c r="D59" s="7" t="s">
        <v>21</v>
      </c>
      <c r="E59" s="8">
        <v>2</v>
      </c>
      <c r="F59" s="8"/>
      <c r="G59" s="8">
        <v>2</v>
      </c>
      <c r="H59" s="8"/>
      <c r="I59" s="14">
        <v>1</v>
      </c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28.5">
      <c r="A60" s="9" t="s">
        <v>182</v>
      </c>
      <c r="B60" s="7">
        <v>8</v>
      </c>
      <c r="C60" s="7" t="s">
        <v>20</v>
      </c>
      <c r="D60" s="7" t="s">
        <v>21</v>
      </c>
      <c r="E60" s="8">
        <v>2</v>
      </c>
      <c r="F60" s="8"/>
      <c r="G60" s="8">
        <v>2</v>
      </c>
      <c r="H60" s="8">
        <v>2</v>
      </c>
      <c r="I60" s="14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8.5">
      <c r="A61" s="9" t="s">
        <v>85</v>
      </c>
      <c r="B61" s="7">
        <v>12</v>
      </c>
      <c r="C61" s="7" t="s">
        <v>20</v>
      </c>
      <c r="D61" s="7" t="s">
        <v>21</v>
      </c>
      <c r="E61" s="8">
        <v>3</v>
      </c>
      <c r="F61" s="8"/>
      <c r="G61" s="8">
        <v>3</v>
      </c>
      <c r="H61" s="8">
        <v>1</v>
      </c>
      <c r="I61" s="14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28.5">
      <c r="A62" s="9" t="s">
        <v>151</v>
      </c>
      <c r="B62" s="7">
        <v>4</v>
      </c>
      <c r="C62" s="7" t="s">
        <v>20</v>
      </c>
      <c r="D62" s="7" t="s">
        <v>21</v>
      </c>
      <c r="E62" s="8">
        <v>1</v>
      </c>
      <c r="F62" s="8"/>
      <c r="G62" s="8">
        <v>1</v>
      </c>
      <c r="H62" s="8"/>
      <c r="I62" s="14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8.5">
      <c r="A63" s="9" t="s">
        <v>266</v>
      </c>
      <c r="B63" s="7">
        <v>12</v>
      </c>
      <c r="C63" s="7" t="s">
        <v>20</v>
      </c>
      <c r="D63" s="7" t="s">
        <v>21</v>
      </c>
      <c r="E63" s="8">
        <v>3</v>
      </c>
      <c r="F63" s="8"/>
      <c r="G63" s="8">
        <v>3</v>
      </c>
      <c r="H63" s="8"/>
      <c r="I63" s="14">
        <v>2</v>
      </c>
      <c r="J63" s="8"/>
      <c r="K63" s="8"/>
      <c r="L63" s="8"/>
      <c r="M63" s="8"/>
      <c r="N63" s="8">
        <v>1</v>
      </c>
      <c r="O63" s="8"/>
      <c r="P63" s="8"/>
      <c r="Q63" s="8"/>
      <c r="R63" s="8"/>
      <c r="S63" s="8"/>
    </row>
    <row r="64" spans="1:19" ht="28.5">
      <c r="A64" s="9" t="s">
        <v>92</v>
      </c>
      <c r="B64" s="7">
        <v>8</v>
      </c>
      <c r="C64" s="7" t="s">
        <v>20</v>
      </c>
      <c r="D64" s="7" t="s">
        <v>21</v>
      </c>
      <c r="E64" s="8">
        <v>2</v>
      </c>
      <c r="F64" s="8"/>
      <c r="G64" s="8">
        <v>2</v>
      </c>
      <c r="H64" s="8"/>
      <c r="I64" s="14">
        <v>2</v>
      </c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28.5">
      <c r="A65" s="9" t="s">
        <v>233</v>
      </c>
      <c r="B65" s="7">
        <v>9</v>
      </c>
      <c r="C65" s="7" t="s">
        <v>20</v>
      </c>
      <c r="D65" s="7" t="s">
        <v>21</v>
      </c>
      <c r="E65" s="8">
        <v>3</v>
      </c>
      <c r="F65" s="8"/>
      <c r="G65" s="8">
        <v>3</v>
      </c>
      <c r="H65" s="8">
        <v>2</v>
      </c>
      <c r="I65" s="14">
        <v>1</v>
      </c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8.5">
      <c r="A66" s="9" t="s">
        <v>83</v>
      </c>
      <c r="B66" s="7">
        <v>9</v>
      </c>
      <c r="C66" s="7" t="s">
        <v>33</v>
      </c>
      <c r="D66" s="7" t="s">
        <v>21</v>
      </c>
      <c r="E66" s="8">
        <v>3</v>
      </c>
      <c r="F66" s="8"/>
      <c r="G66" s="8">
        <v>3</v>
      </c>
      <c r="H66" s="8">
        <v>2</v>
      </c>
      <c r="I66" s="14">
        <v>1</v>
      </c>
      <c r="J66" s="8"/>
      <c r="K66" s="8">
        <v>1</v>
      </c>
      <c r="L66" s="8"/>
      <c r="M66" s="8"/>
      <c r="N66" s="8"/>
      <c r="O66" s="8"/>
      <c r="P66" s="8"/>
      <c r="Q66" s="8"/>
      <c r="R66" s="8"/>
      <c r="S66" s="8"/>
    </row>
    <row r="67" spans="1:19" ht="28.5">
      <c r="A67" s="9" t="s">
        <v>190</v>
      </c>
      <c r="B67" s="7">
        <v>8</v>
      </c>
      <c r="C67" s="7" t="s">
        <v>20</v>
      </c>
      <c r="D67" s="7" t="s">
        <v>21</v>
      </c>
      <c r="E67" s="8">
        <v>4</v>
      </c>
      <c r="F67" s="8"/>
      <c r="G67" s="8">
        <v>4</v>
      </c>
      <c r="H67" s="8">
        <v>1</v>
      </c>
      <c r="I67" s="14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8.5">
      <c r="A68" s="9" t="s">
        <v>117</v>
      </c>
      <c r="B68" s="7">
        <v>7</v>
      </c>
      <c r="C68" s="7" t="s">
        <v>20</v>
      </c>
      <c r="D68" s="7" t="s">
        <v>21</v>
      </c>
      <c r="E68" s="8">
        <v>4</v>
      </c>
      <c r="F68" s="8"/>
      <c r="G68" s="8">
        <v>4</v>
      </c>
      <c r="H68" s="8">
        <v>1</v>
      </c>
      <c r="I68" s="14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8.5">
      <c r="A69" s="9" t="s">
        <v>95</v>
      </c>
      <c r="B69" s="7">
        <v>8</v>
      </c>
      <c r="C69" s="7" t="s">
        <v>20</v>
      </c>
      <c r="D69" s="7" t="s">
        <v>21</v>
      </c>
      <c r="E69" s="8">
        <v>5</v>
      </c>
      <c r="F69" s="8"/>
      <c r="G69" s="8">
        <v>5</v>
      </c>
      <c r="H69" s="8">
        <v>1</v>
      </c>
      <c r="I69" s="14">
        <v>1</v>
      </c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28.5">
      <c r="A70" s="6" t="s">
        <v>268</v>
      </c>
      <c r="B70" s="7">
        <v>3</v>
      </c>
      <c r="C70" s="7" t="s">
        <v>20</v>
      </c>
      <c r="D70" s="7" t="s">
        <v>21</v>
      </c>
      <c r="E70" s="8">
        <v>1</v>
      </c>
      <c r="F70" s="8"/>
      <c r="G70" s="8">
        <v>1</v>
      </c>
      <c r="H70" s="8"/>
      <c r="I70" s="14">
        <v>1</v>
      </c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8.5">
      <c r="A71" s="6" t="s">
        <v>215</v>
      </c>
      <c r="B71" s="7">
        <v>3</v>
      </c>
      <c r="C71" s="7" t="s">
        <v>20</v>
      </c>
      <c r="D71" s="7" t="s">
        <v>21</v>
      </c>
      <c r="E71" s="8">
        <v>1</v>
      </c>
      <c r="F71" s="8"/>
      <c r="G71" s="8">
        <v>1</v>
      </c>
      <c r="H71" s="8">
        <v>1</v>
      </c>
      <c r="I71" s="14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28.5">
      <c r="A72" s="6" t="s">
        <v>159</v>
      </c>
      <c r="B72" s="7">
        <v>4</v>
      </c>
      <c r="C72" s="7" t="s">
        <v>20</v>
      </c>
      <c r="D72" s="7" t="s">
        <v>21</v>
      </c>
      <c r="E72" s="8">
        <v>1</v>
      </c>
      <c r="F72" s="8"/>
      <c r="G72" s="8">
        <v>1</v>
      </c>
      <c r="H72" s="8"/>
      <c r="I72" s="14">
        <v>1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28.5">
      <c r="A73" s="6" t="s">
        <v>160</v>
      </c>
      <c r="B73" s="7">
        <v>4</v>
      </c>
      <c r="C73" s="7" t="s">
        <v>20</v>
      </c>
      <c r="D73" s="7" t="s">
        <v>21</v>
      </c>
      <c r="E73" s="8">
        <v>1</v>
      </c>
      <c r="F73" s="8"/>
      <c r="G73" s="8">
        <v>1</v>
      </c>
      <c r="H73" s="8"/>
      <c r="I73" s="14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35.25" customHeight="1">
      <c r="A74" s="6" t="s">
        <v>174</v>
      </c>
      <c r="B74" s="7">
        <v>3</v>
      </c>
      <c r="C74" s="7" t="s">
        <v>40</v>
      </c>
      <c r="D74" s="7" t="s">
        <v>21</v>
      </c>
      <c r="E74" s="8">
        <v>1</v>
      </c>
      <c r="F74" s="8"/>
      <c r="G74" s="8">
        <v>1</v>
      </c>
      <c r="H74" s="8"/>
      <c r="I74" s="14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31.5" customHeight="1">
      <c r="A75" s="6" t="s">
        <v>234</v>
      </c>
      <c r="B75" s="7">
        <v>4</v>
      </c>
      <c r="C75" s="7" t="s">
        <v>22</v>
      </c>
      <c r="D75" s="7" t="s">
        <v>21</v>
      </c>
      <c r="E75" s="8">
        <v>1</v>
      </c>
      <c r="F75" s="8"/>
      <c r="G75" s="8">
        <v>1</v>
      </c>
      <c r="H75" s="8">
        <v>1</v>
      </c>
      <c r="I75" s="14">
        <v>1</v>
      </c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33.75" customHeight="1">
      <c r="A76" s="6" t="s">
        <v>236</v>
      </c>
      <c r="B76" s="7">
        <v>3</v>
      </c>
      <c r="C76" s="7" t="s">
        <v>40</v>
      </c>
      <c r="D76" s="7" t="s">
        <v>21</v>
      </c>
      <c r="E76" s="8">
        <v>1</v>
      </c>
      <c r="F76" s="8"/>
      <c r="G76" s="8">
        <v>1</v>
      </c>
      <c r="H76" s="8"/>
      <c r="I76" s="14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8.5">
      <c r="A77" s="6" t="s">
        <v>235</v>
      </c>
      <c r="B77" s="7">
        <v>3</v>
      </c>
      <c r="C77" s="7" t="s">
        <v>20</v>
      </c>
      <c r="D77" s="7" t="s">
        <v>21</v>
      </c>
      <c r="E77" s="8">
        <v>1</v>
      </c>
      <c r="F77" s="8"/>
      <c r="G77" s="8">
        <v>1</v>
      </c>
      <c r="H77" s="8"/>
      <c r="I77" s="14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9.25" customHeight="1">
      <c r="A78" s="6" t="s">
        <v>238</v>
      </c>
      <c r="B78" s="7">
        <v>4</v>
      </c>
      <c r="C78" s="7" t="s">
        <v>40</v>
      </c>
      <c r="D78" s="7" t="s">
        <v>21</v>
      </c>
      <c r="E78" s="8">
        <v>1</v>
      </c>
      <c r="F78" s="8"/>
      <c r="G78" s="8">
        <v>1</v>
      </c>
      <c r="H78" s="8"/>
      <c r="I78" s="14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8.5">
      <c r="A79" s="6" t="s">
        <v>173</v>
      </c>
      <c r="B79" s="7">
        <v>4</v>
      </c>
      <c r="C79" s="7" t="s">
        <v>20</v>
      </c>
      <c r="D79" s="7" t="s">
        <v>21</v>
      </c>
      <c r="E79" s="8">
        <v>1</v>
      </c>
      <c r="F79" s="8"/>
      <c r="G79" s="8">
        <v>1</v>
      </c>
      <c r="H79" s="8"/>
      <c r="I79" s="14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8.5">
      <c r="A80" s="9" t="s">
        <v>195</v>
      </c>
      <c r="B80" s="7">
        <v>4</v>
      </c>
      <c r="C80" s="7" t="s">
        <v>20</v>
      </c>
      <c r="D80" s="7" t="s">
        <v>21</v>
      </c>
      <c r="E80" s="8">
        <v>1</v>
      </c>
      <c r="F80" s="8"/>
      <c r="G80" s="8">
        <v>1</v>
      </c>
      <c r="H80" s="8"/>
      <c r="I80" s="14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9.25" customHeight="1">
      <c r="A81" s="9" t="s">
        <v>194</v>
      </c>
      <c r="B81" s="7">
        <v>3</v>
      </c>
      <c r="C81" s="7" t="s">
        <v>34</v>
      </c>
      <c r="D81" s="7" t="s">
        <v>21</v>
      </c>
      <c r="E81" s="8">
        <v>1</v>
      </c>
      <c r="F81" s="8"/>
      <c r="G81" s="8">
        <v>1</v>
      </c>
      <c r="H81" s="8">
        <v>1</v>
      </c>
      <c r="I81" s="14">
        <v>1</v>
      </c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32.25" customHeight="1">
      <c r="A82" s="9" t="s">
        <v>269</v>
      </c>
      <c r="B82" s="7">
        <v>4</v>
      </c>
      <c r="C82" s="7" t="s">
        <v>40</v>
      </c>
      <c r="D82" s="7" t="s">
        <v>21</v>
      </c>
      <c r="E82" s="8">
        <v>1</v>
      </c>
      <c r="F82" s="8"/>
      <c r="G82" s="8">
        <v>1</v>
      </c>
      <c r="H82" s="8"/>
      <c r="I82" s="14">
        <v>1</v>
      </c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33" customHeight="1">
      <c r="A83" s="9" t="s">
        <v>241</v>
      </c>
      <c r="B83" s="7">
        <v>4</v>
      </c>
      <c r="C83" s="7" t="s">
        <v>20</v>
      </c>
      <c r="D83" s="7" t="s">
        <v>21</v>
      </c>
      <c r="E83" s="8">
        <v>1</v>
      </c>
      <c r="F83" s="8"/>
      <c r="G83" s="8">
        <v>1</v>
      </c>
      <c r="H83" s="8"/>
      <c r="I83" s="14">
        <v>1</v>
      </c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idden="1">
      <c r="A84" s="15"/>
      <c r="B84" s="15">
        <f>SUM(B5:B83)</f>
        <v>890</v>
      </c>
      <c r="C84" s="15"/>
      <c r="D84" s="15"/>
      <c r="E84" s="8"/>
      <c r="F84" s="8"/>
      <c r="G84" s="8"/>
      <c r="H84" s="15"/>
      <c r="I84" s="18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15"/>
      <c r="B85" s="15"/>
      <c r="C85" s="15"/>
      <c r="D85" s="15"/>
      <c r="E85" s="8"/>
      <c r="F85" s="15"/>
      <c r="G85" s="15"/>
      <c r="H85" s="15"/>
      <c r="I85" s="18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15"/>
      <c r="B86" s="15"/>
      <c r="C86" s="15"/>
      <c r="D86" s="15"/>
      <c r="E86" s="8"/>
      <c r="F86" s="15"/>
      <c r="G86" s="15"/>
      <c r="H86" s="15"/>
      <c r="I86" s="18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114" spans="6:7">
      <c r="F114" s="19"/>
      <c r="G114" s="20"/>
    </row>
  </sheetData>
  <mergeCells count="3">
    <mergeCell ref="A1:S1"/>
    <mergeCell ref="A2:S2"/>
    <mergeCell ref="A3:S3"/>
  </mergeCells>
  <pageMargins left="0.69930555555555596" right="0.6993055555555559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34"/>
  <sheetViews>
    <sheetView zoomScale="60" zoomScaleNormal="60" workbookViewId="0">
      <pane ySplit="4" topLeftCell="A26" activePane="bottomLeft" state="frozen"/>
      <selection pane="bottomLeft" activeCell="A14" sqref="A14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4" width="49" style="2" customWidth="1"/>
    <col min="5" max="7" width="25.7109375" style="2" customWidth="1"/>
    <col min="8" max="8" width="25.7109375" style="3" customWidth="1"/>
    <col min="9" max="18" width="25.7109375" style="2" customWidth="1"/>
    <col min="19" max="16384" width="9" style="2"/>
  </cols>
  <sheetData>
    <row r="1" spans="1:18" ht="15" customHeight="1">
      <c r="A1" s="95" t="s">
        <v>0</v>
      </c>
      <c r="B1" s="96"/>
      <c r="C1" s="96"/>
      <c r="D1" s="96"/>
      <c r="E1" s="96"/>
      <c r="F1" s="96"/>
      <c r="G1" s="96"/>
      <c r="H1" s="97"/>
      <c r="I1" s="96"/>
      <c r="J1" s="96"/>
      <c r="K1" s="96"/>
      <c r="L1" s="96"/>
      <c r="M1" s="96"/>
      <c r="N1" s="96"/>
      <c r="O1" s="96"/>
      <c r="P1" s="96"/>
      <c r="Q1" s="96"/>
      <c r="R1" s="98"/>
    </row>
    <row r="2" spans="1:18" ht="18">
      <c r="A2" s="99" t="s">
        <v>1</v>
      </c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4.25" customHeight="1">
      <c r="A3" s="101">
        <v>43922</v>
      </c>
      <c r="B3" s="102"/>
      <c r="C3" s="102"/>
      <c r="D3" s="102"/>
      <c r="E3" s="102"/>
      <c r="F3" s="102"/>
      <c r="G3" s="102"/>
      <c r="H3" s="100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42.75">
      <c r="A4" s="4" t="s">
        <v>35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2.75" customHeight="1">
      <c r="A5" s="10" t="s">
        <v>150</v>
      </c>
      <c r="B5" s="7">
        <v>4</v>
      </c>
      <c r="C5" s="7" t="s">
        <v>20</v>
      </c>
      <c r="D5" s="7" t="s">
        <v>21</v>
      </c>
      <c r="E5" s="8">
        <v>1</v>
      </c>
      <c r="F5" s="8">
        <v>1</v>
      </c>
      <c r="G5" s="8">
        <v>1</v>
      </c>
      <c r="H5" s="14">
        <v>1</v>
      </c>
      <c r="I5" s="8"/>
      <c r="J5" s="8"/>
      <c r="K5" s="7"/>
      <c r="L5" s="8"/>
      <c r="M5" s="7"/>
      <c r="N5" s="8"/>
      <c r="O5" s="8"/>
      <c r="P5" s="8"/>
      <c r="Q5" s="8"/>
      <c r="R5" s="8"/>
    </row>
    <row r="6" spans="1:18" ht="42.75" customHeight="1">
      <c r="A6" s="10" t="s">
        <v>116</v>
      </c>
      <c r="B6" s="7">
        <v>3</v>
      </c>
      <c r="C6" s="7" t="s">
        <v>20</v>
      </c>
      <c r="D6" s="7" t="s">
        <v>21</v>
      </c>
      <c r="E6" s="8">
        <v>1</v>
      </c>
      <c r="F6" s="8">
        <v>1</v>
      </c>
      <c r="G6" s="8">
        <v>1</v>
      </c>
      <c r="H6" s="14">
        <v>1</v>
      </c>
      <c r="I6" s="8"/>
      <c r="J6" s="8"/>
      <c r="K6" s="7"/>
      <c r="L6" s="8"/>
      <c r="M6" s="7"/>
      <c r="N6" s="8"/>
      <c r="O6" s="8"/>
      <c r="P6" s="8"/>
      <c r="Q6" s="8"/>
      <c r="R6" s="8"/>
    </row>
    <row r="7" spans="1:18" ht="42.75" customHeight="1">
      <c r="A7" s="10" t="s">
        <v>138</v>
      </c>
      <c r="B7" s="7">
        <v>3</v>
      </c>
      <c r="C7" s="7" t="s">
        <v>20</v>
      </c>
      <c r="D7" s="7" t="s">
        <v>21</v>
      </c>
      <c r="E7" s="8">
        <v>1</v>
      </c>
      <c r="F7" s="8">
        <v>1</v>
      </c>
      <c r="G7" s="8">
        <v>1</v>
      </c>
      <c r="H7" s="14">
        <v>1</v>
      </c>
      <c r="I7" s="8"/>
      <c r="J7" s="8"/>
      <c r="K7" s="7"/>
      <c r="L7" s="8"/>
      <c r="M7" s="7"/>
      <c r="N7" s="8"/>
      <c r="O7" s="8"/>
      <c r="P7" s="14"/>
      <c r="Q7" s="8"/>
      <c r="R7" s="8"/>
    </row>
    <row r="8" spans="1:18" ht="42.75" customHeight="1">
      <c r="A8" s="10" t="s">
        <v>270</v>
      </c>
      <c r="B8" s="7">
        <v>3</v>
      </c>
      <c r="C8" s="7" t="s">
        <v>20</v>
      </c>
      <c r="D8" s="7" t="s">
        <v>21</v>
      </c>
      <c r="E8" s="8">
        <v>1</v>
      </c>
      <c r="F8" s="8">
        <v>1</v>
      </c>
      <c r="G8" s="8">
        <v>1</v>
      </c>
      <c r="H8" s="14">
        <v>1</v>
      </c>
      <c r="I8" s="8"/>
      <c r="J8" s="8"/>
      <c r="K8" s="7"/>
      <c r="L8" s="8"/>
      <c r="M8" s="7"/>
      <c r="N8" s="8"/>
      <c r="O8" s="8"/>
      <c r="P8" s="14"/>
      <c r="Q8" s="8"/>
      <c r="R8" s="8"/>
    </row>
    <row r="9" spans="1:18" ht="42.75" customHeight="1">
      <c r="A9" s="10" t="s">
        <v>191</v>
      </c>
      <c r="B9" s="7">
        <v>3</v>
      </c>
      <c r="C9" s="7" t="s">
        <v>20</v>
      </c>
      <c r="D9" s="7" t="s">
        <v>21</v>
      </c>
      <c r="E9" s="8">
        <v>1</v>
      </c>
      <c r="F9" s="8"/>
      <c r="G9" s="8">
        <v>1</v>
      </c>
      <c r="H9" s="14"/>
      <c r="I9" s="8"/>
      <c r="J9" s="8"/>
      <c r="K9" s="7"/>
      <c r="L9" s="8"/>
      <c r="M9" s="7"/>
      <c r="N9" s="8"/>
      <c r="O9" s="8"/>
      <c r="P9" s="8"/>
      <c r="Q9" s="8"/>
      <c r="R9" s="8"/>
    </row>
    <row r="10" spans="1:18" ht="42.75" customHeight="1">
      <c r="A10" s="10" t="s">
        <v>269</v>
      </c>
      <c r="B10" s="7">
        <v>3</v>
      </c>
      <c r="C10" s="7" t="s">
        <v>20</v>
      </c>
      <c r="D10" s="7" t="s">
        <v>21</v>
      </c>
      <c r="E10" s="8">
        <v>1</v>
      </c>
      <c r="F10" s="8">
        <v>1</v>
      </c>
      <c r="G10" s="8">
        <v>1</v>
      </c>
      <c r="H10" s="14"/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ht="42.75" customHeight="1">
      <c r="A11" s="10" t="s">
        <v>271</v>
      </c>
      <c r="B11" s="7">
        <v>3</v>
      </c>
      <c r="C11" s="7" t="s">
        <v>20</v>
      </c>
      <c r="D11" s="7" t="s">
        <v>21</v>
      </c>
      <c r="E11" s="8">
        <v>1</v>
      </c>
      <c r="F11" s="8">
        <v>1</v>
      </c>
      <c r="G11" s="8">
        <v>1</v>
      </c>
      <c r="H11" s="14"/>
      <c r="I11" s="8"/>
      <c r="J11" s="8"/>
      <c r="K11" s="7"/>
      <c r="L11" s="8"/>
      <c r="M11" s="7"/>
      <c r="N11" s="8"/>
      <c r="O11" s="8"/>
      <c r="P11" s="8"/>
      <c r="Q11" s="8"/>
      <c r="R11" s="8"/>
    </row>
    <row r="12" spans="1:18" ht="42.75" customHeight="1">
      <c r="A12" s="10" t="s">
        <v>233</v>
      </c>
      <c r="B12" s="7">
        <v>4</v>
      </c>
      <c r="C12" s="7" t="s">
        <v>20</v>
      </c>
      <c r="D12" s="7" t="s">
        <v>21</v>
      </c>
      <c r="E12" s="8">
        <v>1</v>
      </c>
      <c r="F12" s="8">
        <v>1</v>
      </c>
      <c r="G12" s="8">
        <v>1</v>
      </c>
      <c r="H12" s="14"/>
      <c r="I12" s="8"/>
      <c r="J12" s="8"/>
      <c r="K12" s="7"/>
      <c r="L12" s="8"/>
      <c r="M12" s="7"/>
      <c r="N12" s="8"/>
      <c r="O12" s="8"/>
      <c r="P12" s="8"/>
      <c r="Q12" s="8"/>
      <c r="R12" s="8"/>
    </row>
    <row r="13" spans="1:18" ht="42.75" customHeight="1">
      <c r="A13" s="10" t="s">
        <v>132</v>
      </c>
      <c r="B13" s="7">
        <v>4</v>
      </c>
      <c r="C13" s="7" t="s">
        <v>20</v>
      </c>
      <c r="D13" s="7" t="s">
        <v>21</v>
      </c>
      <c r="E13" s="8">
        <v>1</v>
      </c>
      <c r="F13" s="8">
        <v>1</v>
      </c>
      <c r="G13" s="8">
        <v>1</v>
      </c>
      <c r="H13" s="14"/>
      <c r="I13" s="8"/>
      <c r="J13" s="8"/>
      <c r="K13" s="7"/>
      <c r="L13" s="8"/>
      <c r="M13" s="7"/>
      <c r="N13" s="8"/>
      <c r="O13" s="8"/>
      <c r="P13" s="8"/>
      <c r="Q13" s="8"/>
      <c r="R13" s="8"/>
    </row>
    <row r="14" spans="1:18" s="1" customFormat="1" ht="42.75" customHeight="1">
      <c r="A14" s="10" t="s">
        <v>272</v>
      </c>
      <c r="B14" s="7">
        <v>3</v>
      </c>
      <c r="C14" s="7" t="s">
        <v>20</v>
      </c>
      <c r="D14" s="7" t="s">
        <v>21</v>
      </c>
      <c r="E14" s="8">
        <v>1</v>
      </c>
      <c r="F14" s="8">
        <v>1</v>
      </c>
      <c r="G14" s="8">
        <v>1</v>
      </c>
      <c r="H14" s="14"/>
      <c r="I14" s="8"/>
      <c r="J14" s="8"/>
      <c r="K14" s="7"/>
      <c r="L14" s="14"/>
      <c r="M14" s="7"/>
      <c r="N14" s="8"/>
      <c r="O14" s="14"/>
      <c r="P14" s="14"/>
      <c r="Q14" s="14"/>
      <c r="R14" s="14"/>
    </row>
    <row r="15" spans="1:18" ht="42.75" customHeight="1">
      <c r="A15" s="10" t="s">
        <v>231</v>
      </c>
      <c r="B15" s="7">
        <v>3</v>
      </c>
      <c r="C15" s="7" t="s">
        <v>20</v>
      </c>
      <c r="D15" s="7" t="s">
        <v>21</v>
      </c>
      <c r="E15" s="8">
        <v>1</v>
      </c>
      <c r="F15" s="8">
        <v>1</v>
      </c>
      <c r="G15" s="8">
        <v>1</v>
      </c>
      <c r="H15" s="14"/>
      <c r="I15" s="8"/>
      <c r="J15" s="8"/>
      <c r="K15" s="7"/>
      <c r="L15" s="8"/>
      <c r="M15" s="7"/>
      <c r="N15" s="8"/>
      <c r="O15" s="8"/>
      <c r="P15" s="8"/>
      <c r="Q15" s="8"/>
      <c r="R15" s="8"/>
    </row>
    <row r="16" spans="1:18" ht="42.75" customHeight="1">
      <c r="A16" s="10" t="s">
        <v>103</v>
      </c>
      <c r="B16" s="7">
        <v>4</v>
      </c>
      <c r="C16" s="7" t="s">
        <v>20</v>
      </c>
      <c r="D16" s="7" t="s">
        <v>21</v>
      </c>
      <c r="E16" s="8">
        <v>1</v>
      </c>
      <c r="F16" s="8">
        <v>1</v>
      </c>
      <c r="G16" s="8">
        <v>1</v>
      </c>
      <c r="H16" s="14"/>
      <c r="I16" s="8"/>
      <c r="J16" s="8"/>
      <c r="K16" s="7"/>
      <c r="L16" s="8"/>
      <c r="M16" s="7"/>
      <c r="N16" s="8"/>
      <c r="O16" s="8"/>
      <c r="P16" s="8"/>
      <c r="Q16" s="8"/>
      <c r="R16" s="8"/>
    </row>
    <row r="17" spans="1:18" s="1" customFormat="1" ht="42.75" customHeight="1">
      <c r="A17" s="10" t="s">
        <v>202</v>
      </c>
      <c r="B17" s="7">
        <v>4</v>
      </c>
      <c r="C17" s="11" t="s">
        <v>23</v>
      </c>
      <c r="D17" s="7" t="s">
        <v>21</v>
      </c>
      <c r="E17" s="8">
        <v>1</v>
      </c>
      <c r="F17" s="8">
        <v>1</v>
      </c>
      <c r="G17" s="8"/>
      <c r="H17" s="14"/>
      <c r="I17" s="8"/>
      <c r="J17" s="8"/>
      <c r="K17" s="7"/>
      <c r="L17" s="14"/>
      <c r="M17" s="7"/>
      <c r="N17" s="8"/>
      <c r="O17" s="14"/>
      <c r="P17" s="14"/>
      <c r="Q17" s="14"/>
      <c r="R17" s="14"/>
    </row>
    <row r="18" spans="1:18" ht="42.75" customHeight="1">
      <c r="A18" s="10" t="s">
        <v>225</v>
      </c>
      <c r="B18" s="7">
        <v>3</v>
      </c>
      <c r="C18" s="7" t="s">
        <v>20</v>
      </c>
      <c r="D18" s="7" t="s">
        <v>21</v>
      </c>
      <c r="E18" s="8">
        <v>1</v>
      </c>
      <c r="F18" s="8">
        <v>1</v>
      </c>
      <c r="G18" s="8">
        <v>1</v>
      </c>
      <c r="H18" s="14"/>
      <c r="I18" s="8"/>
      <c r="J18" s="8"/>
      <c r="K18" s="7"/>
      <c r="L18" s="8"/>
      <c r="M18" s="7"/>
      <c r="N18" s="8"/>
      <c r="O18" s="8"/>
      <c r="P18" s="8"/>
      <c r="Q18" s="8"/>
      <c r="R18" s="8"/>
    </row>
    <row r="19" spans="1:18" ht="42.75" customHeight="1">
      <c r="A19" s="10" t="s">
        <v>124</v>
      </c>
      <c r="B19" s="7">
        <v>4</v>
      </c>
      <c r="C19" s="7" t="s">
        <v>20</v>
      </c>
      <c r="D19" s="7" t="s">
        <v>21</v>
      </c>
      <c r="E19" s="8">
        <v>1</v>
      </c>
      <c r="F19" s="8">
        <v>1</v>
      </c>
      <c r="G19" s="8">
        <v>1</v>
      </c>
      <c r="H19" s="14"/>
      <c r="I19" s="8"/>
      <c r="J19" s="8"/>
      <c r="K19" s="7"/>
      <c r="L19" s="8"/>
      <c r="M19" s="7"/>
      <c r="N19" s="8"/>
      <c r="O19" s="8"/>
      <c r="P19" s="8"/>
      <c r="Q19" s="8"/>
      <c r="R19" s="8"/>
    </row>
    <row r="20" spans="1:18" ht="42.75" customHeight="1">
      <c r="A20" s="10" t="s">
        <v>117</v>
      </c>
      <c r="B20" s="7">
        <v>3</v>
      </c>
      <c r="C20" s="7" t="s">
        <v>45</v>
      </c>
      <c r="D20" s="7" t="s">
        <v>21</v>
      </c>
      <c r="E20" s="8">
        <v>1</v>
      </c>
      <c r="F20" s="8">
        <v>1</v>
      </c>
      <c r="G20" s="8">
        <v>1</v>
      </c>
      <c r="H20" s="14"/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2.75" customHeight="1">
      <c r="A21" s="10" t="s">
        <v>273</v>
      </c>
      <c r="B21" s="7">
        <v>3</v>
      </c>
      <c r="C21" s="7" t="s">
        <v>46</v>
      </c>
      <c r="D21" s="7" t="s">
        <v>21</v>
      </c>
      <c r="E21" s="8">
        <v>1</v>
      </c>
      <c r="F21" s="8">
        <v>1</v>
      </c>
      <c r="G21" s="8">
        <v>1</v>
      </c>
      <c r="H21" s="14"/>
      <c r="I21" s="8"/>
      <c r="J21" s="8"/>
      <c r="K21" s="7"/>
      <c r="L21" s="8"/>
      <c r="M21" s="7"/>
      <c r="N21" s="8"/>
      <c r="O21" s="8"/>
      <c r="P21" s="8"/>
      <c r="Q21" s="8"/>
      <c r="R21" s="8"/>
    </row>
    <row r="22" spans="1:18" ht="42.75" customHeight="1">
      <c r="A22" s="10" t="s">
        <v>137</v>
      </c>
      <c r="B22" s="7">
        <v>4</v>
      </c>
      <c r="C22" s="7" t="s">
        <v>20</v>
      </c>
      <c r="D22" s="7" t="s">
        <v>21</v>
      </c>
      <c r="E22" s="8">
        <v>1</v>
      </c>
      <c r="F22" s="8"/>
      <c r="G22" s="8">
        <v>1</v>
      </c>
      <c r="H22" s="14"/>
      <c r="I22" s="8"/>
      <c r="J22" s="8"/>
      <c r="K22" s="7"/>
      <c r="L22" s="8"/>
      <c r="M22" s="7"/>
      <c r="N22" s="8"/>
      <c r="O22" s="8"/>
      <c r="P22" s="8"/>
      <c r="Q22" s="8"/>
      <c r="R22" s="8"/>
    </row>
    <row r="23" spans="1:18" ht="42.75" customHeight="1">
      <c r="A23" s="10" t="s">
        <v>237</v>
      </c>
      <c r="B23" s="7">
        <v>4</v>
      </c>
      <c r="C23" s="7" t="s">
        <v>37</v>
      </c>
      <c r="D23" s="7" t="s">
        <v>21</v>
      </c>
      <c r="E23" s="8">
        <v>1</v>
      </c>
      <c r="F23" s="8">
        <v>1</v>
      </c>
      <c r="G23" s="8">
        <v>1</v>
      </c>
      <c r="H23" s="14"/>
      <c r="I23" s="8"/>
      <c r="J23" s="8"/>
      <c r="K23" s="7"/>
      <c r="L23" s="8"/>
      <c r="M23" s="7"/>
      <c r="N23" s="8"/>
      <c r="O23" s="8"/>
      <c r="P23" s="8"/>
      <c r="Q23" s="8"/>
      <c r="R23" s="8"/>
    </row>
    <row r="24" spans="1:18" ht="42.75" customHeight="1">
      <c r="A24" s="10" t="s">
        <v>274</v>
      </c>
      <c r="B24" s="7">
        <v>4</v>
      </c>
      <c r="C24" s="7" t="s">
        <v>20</v>
      </c>
      <c r="D24" s="7" t="s">
        <v>21</v>
      </c>
      <c r="E24" s="8">
        <v>1</v>
      </c>
      <c r="F24" s="8">
        <v>1</v>
      </c>
      <c r="G24" s="8">
        <v>1</v>
      </c>
      <c r="H24" s="14"/>
      <c r="I24" s="8"/>
      <c r="J24" s="8"/>
      <c r="K24" s="7"/>
      <c r="L24" s="8"/>
      <c r="M24" s="7"/>
      <c r="N24" s="8"/>
      <c r="O24" s="8"/>
      <c r="P24" s="8"/>
      <c r="Q24" s="8"/>
      <c r="R24" s="8"/>
    </row>
    <row r="25" spans="1:18" ht="42.75" customHeight="1">
      <c r="A25" s="10" t="s">
        <v>157</v>
      </c>
      <c r="B25" s="7">
        <v>4</v>
      </c>
      <c r="C25" s="7" t="s">
        <v>20</v>
      </c>
      <c r="D25" s="7" t="s">
        <v>21</v>
      </c>
      <c r="E25" s="8">
        <v>1</v>
      </c>
      <c r="F25" s="8">
        <v>1</v>
      </c>
      <c r="G25" s="8">
        <v>1</v>
      </c>
      <c r="H25" s="14"/>
      <c r="I25" s="8"/>
      <c r="J25" s="8"/>
      <c r="K25" s="7"/>
      <c r="L25" s="8"/>
      <c r="M25" s="7"/>
      <c r="N25" s="8"/>
      <c r="O25" s="8"/>
      <c r="P25" s="8"/>
      <c r="Q25" s="8"/>
      <c r="R25" s="8"/>
    </row>
    <row r="26" spans="1:18" ht="42.75" customHeight="1">
      <c r="A26" s="10" t="s">
        <v>118</v>
      </c>
      <c r="B26" s="7">
        <v>3</v>
      </c>
      <c r="C26" s="7" t="s">
        <v>47</v>
      </c>
      <c r="D26" s="7" t="s">
        <v>21</v>
      </c>
      <c r="E26" s="8">
        <v>1</v>
      </c>
      <c r="F26" s="8">
        <v>1</v>
      </c>
      <c r="G26" s="8">
        <v>1</v>
      </c>
      <c r="H26" s="14">
        <v>1</v>
      </c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42.75" customHeight="1">
      <c r="A27" s="10" t="s">
        <v>275</v>
      </c>
      <c r="B27" s="7">
        <v>3</v>
      </c>
      <c r="C27" s="7" t="s">
        <v>47</v>
      </c>
      <c r="D27" s="7" t="s">
        <v>21</v>
      </c>
      <c r="E27" s="8">
        <v>1</v>
      </c>
      <c r="F27" s="8"/>
      <c r="G27" s="8">
        <v>1</v>
      </c>
      <c r="H27" s="14"/>
      <c r="I27" s="8"/>
      <c r="J27" s="8"/>
      <c r="K27" s="7"/>
      <c r="L27" s="8"/>
      <c r="M27" s="7"/>
      <c r="N27" s="8"/>
      <c r="O27" s="8"/>
      <c r="P27" s="8"/>
      <c r="Q27" s="8"/>
      <c r="R27" s="8"/>
    </row>
    <row r="28" spans="1:18" ht="42.75" customHeight="1">
      <c r="A28" s="10" t="s">
        <v>276</v>
      </c>
      <c r="B28" s="7">
        <v>3</v>
      </c>
      <c r="C28" s="7" t="s">
        <v>29</v>
      </c>
      <c r="D28" s="7" t="s">
        <v>21</v>
      </c>
      <c r="E28" s="8">
        <v>1</v>
      </c>
      <c r="F28" s="8">
        <v>1</v>
      </c>
      <c r="G28" s="8">
        <v>1</v>
      </c>
      <c r="H28" s="14"/>
      <c r="I28" s="8"/>
      <c r="J28" s="8"/>
      <c r="K28" s="7"/>
      <c r="L28" s="8"/>
      <c r="M28" s="7"/>
      <c r="N28" s="8"/>
      <c r="O28" s="8"/>
      <c r="P28" s="8"/>
      <c r="Q28" s="8"/>
      <c r="R28" s="8"/>
    </row>
    <row r="29" spans="1:18" ht="42.75" customHeight="1">
      <c r="A29" s="10" t="s">
        <v>146</v>
      </c>
      <c r="B29" s="7">
        <v>3</v>
      </c>
      <c r="C29" s="7" t="s">
        <v>29</v>
      </c>
      <c r="D29" s="7" t="s">
        <v>21</v>
      </c>
      <c r="E29" s="8">
        <v>1</v>
      </c>
      <c r="F29" s="8">
        <v>1</v>
      </c>
      <c r="G29" s="8">
        <v>1</v>
      </c>
      <c r="H29" s="14"/>
      <c r="I29" s="8"/>
      <c r="J29" s="8"/>
      <c r="K29" s="7"/>
      <c r="L29" s="8"/>
      <c r="M29" s="7"/>
      <c r="N29" s="8"/>
      <c r="O29" s="8"/>
      <c r="P29" s="8"/>
      <c r="Q29" s="8"/>
      <c r="R29" s="8"/>
    </row>
    <row r="30" spans="1:18" ht="42.75" customHeight="1">
      <c r="A30" s="10" t="s">
        <v>232</v>
      </c>
      <c r="B30" s="7">
        <v>4</v>
      </c>
      <c r="C30" s="7" t="s">
        <v>29</v>
      </c>
      <c r="D30" s="7" t="s">
        <v>21</v>
      </c>
      <c r="E30" s="8">
        <v>1</v>
      </c>
      <c r="F30" s="8">
        <v>1</v>
      </c>
      <c r="G30" s="8"/>
      <c r="H30" s="14">
        <v>1</v>
      </c>
      <c r="I30" s="8"/>
      <c r="J30" s="8"/>
      <c r="K30" s="7"/>
      <c r="L30" s="8"/>
      <c r="M30" s="7"/>
      <c r="N30" s="8"/>
      <c r="O30" s="8"/>
      <c r="P30" s="8"/>
      <c r="Q30" s="8"/>
      <c r="R30" s="8"/>
    </row>
    <row r="31" spans="1:18" ht="42.75" customHeight="1">
      <c r="A31" s="10"/>
      <c r="B31" s="7"/>
      <c r="C31" s="7" t="s">
        <v>20</v>
      </c>
      <c r="D31" s="7" t="s">
        <v>21</v>
      </c>
      <c r="E31" s="8"/>
      <c r="F31" s="8"/>
      <c r="G31" s="8"/>
      <c r="H31" s="14"/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42.75" customHeight="1">
      <c r="A32" s="10"/>
      <c r="B32" s="7"/>
      <c r="C32" s="7" t="s">
        <v>20</v>
      </c>
      <c r="D32" s="7" t="s">
        <v>21</v>
      </c>
      <c r="E32" s="8"/>
      <c r="F32" s="8"/>
      <c r="G32" s="8"/>
      <c r="H32" s="14"/>
      <c r="I32" s="8"/>
      <c r="J32" s="8"/>
      <c r="K32" s="7"/>
      <c r="L32" s="8"/>
      <c r="M32" s="7"/>
      <c r="N32" s="8"/>
      <c r="O32" s="8"/>
      <c r="P32" s="8"/>
      <c r="Q32" s="8"/>
      <c r="R32" s="8"/>
    </row>
    <row r="33" spans="1:18" ht="42.75" customHeight="1">
      <c r="A33" s="10"/>
      <c r="B33" s="7"/>
      <c r="C33" s="7" t="s">
        <v>20</v>
      </c>
      <c r="D33" s="7" t="s">
        <v>21</v>
      </c>
      <c r="E33" s="8"/>
      <c r="F33" s="8"/>
      <c r="G33" s="8"/>
      <c r="H33" s="14"/>
      <c r="I33" s="8"/>
      <c r="J33" s="8"/>
      <c r="K33" s="7"/>
      <c r="L33" s="8"/>
      <c r="M33" s="7"/>
      <c r="N33" s="8"/>
      <c r="O33" s="8"/>
      <c r="P33" s="8"/>
      <c r="Q33" s="8"/>
      <c r="R33" s="8"/>
    </row>
    <row r="34" spans="1:18" ht="42.75" customHeight="1">
      <c r="A34" s="10"/>
      <c r="B34" s="7"/>
      <c r="C34" s="7" t="s">
        <v>20</v>
      </c>
      <c r="D34" s="7" t="s">
        <v>21</v>
      </c>
      <c r="E34" s="8"/>
      <c r="F34" s="8"/>
      <c r="G34" s="8"/>
      <c r="H34" s="14"/>
      <c r="I34" s="8"/>
      <c r="J34" s="8"/>
      <c r="K34" s="7"/>
      <c r="L34" s="8"/>
      <c r="M34" s="7"/>
      <c r="N34" s="8"/>
      <c r="O34" s="8"/>
      <c r="P34" s="8"/>
      <c r="Q34" s="8"/>
      <c r="R34" s="8"/>
    </row>
    <row r="35" spans="1:18" ht="42.75" customHeight="1">
      <c r="A35" s="10"/>
      <c r="B35" s="7"/>
      <c r="C35" s="7" t="s">
        <v>20</v>
      </c>
      <c r="D35" s="7" t="s">
        <v>21</v>
      </c>
      <c r="E35" s="8"/>
      <c r="F35" s="8"/>
      <c r="G35" s="8"/>
      <c r="H35" s="14"/>
      <c r="I35" s="8"/>
      <c r="J35" s="8"/>
      <c r="K35" s="7"/>
      <c r="L35" s="8"/>
      <c r="M35" s="7"/>
      <c r="N35" s="8"/>
      <c r="O35" s="8"/>
      <c r="P35" s="8"/>
      <c r="Q35" s="8"/>
      <c r="R35" s="8"/>
    </row>
    <row r="36" spans="1:18" ht="42.75" customHeight="1">
      <c r="A36" s="10"/>
      <c r="B36" s="7"/>
      <c r="C36" s="7" t="s">
        <v>20</v>
      </c>
      <c r="D36" s="7" t="s">
        <v>21</v>
      </c>
      <c r="E36" s="8"/>
      <c r="F36" s="8"/>
      <c r="G36" s="8"/>
      <c r="H36" s="14"/>
      <c r="I36" s="8"/>
      <c r="J36" s="8"/>
      <c r="K36" s="7"/>
      <c r="L36" s="8"/>
      <c r="M36" s="7"/>
      <c r="N36" s="8"/>
      <c r="O36" s="8"/>
      <c r="P36" s="8"/>
      <c r="Q36" s="8"/>
      <c r="R36" s="8"/>
    </row>
    <row r="37" spans="1:18" ht="42.75" customHeight="1">
      <c r="A37" s="10"/>
      <c r="B37" s="7"/>
      <c r="C37" s="7" t="s">
        <v>26</v>
      </c>
      <c r="D37" s="7" t="s">
        <v>21</v>
      </c>
      <c r="E37" s="8"/>
      <c r="F37" s="8"/>
      <c r="G37" s="8"/>
      <c r="H37" s="14"/>
      <c r="I37" s="8"/>
      <c r="J37" s="8"/>
      <c r="K37" s="7"/>
      <c r="L37" s="8"/>
      <c r="M37" s="7"/>
      <c r="N37" s="8"/>
      <c r="O37" s="8"/>
      <c r="P37" s="8"/>
      <c r="Q37" s="8"/>
      <c r="R37" s="8"/>
    </row>
    <row r="38" spans="1:18" ht="42.75" customHeight="1">
      <c r="A38" s="10"/>
      <c r="B38" s="7"/>
      <c r="C38" s="7" t="s">
        <v>20</v>
      </c>
      <c r="D38" s="7" t="s">
        <v>21</v>
      </c>
      <c r="E38" s="8"/>
      <c r="F38" s="8"/>
      <c r="G38" s="8"/>
      <c r="H38" s="14"/>
      <c r="I38" s="8"/>
      <c r="J38" s="8"/>
      <c r="K38" s="7"/>
      <c r="L38" s="8"/>
      <c r="M38" s="7"/>
      <c r="N38" s="8"/>
      <c r="O38" s="8"/>
      <c r="P38" s="8"/>
      <c r="Q38" s="8"/>
      <c r="R38" s="8"/>
    </row>
    <row r="39" spans="1:18" ht="42.75" customHeight="1">
      <c r="A39" s="10"/>
      <c r="B39" s="7"/>
      <c r="C39" s="7" t="s">
        <v>20</v>
      </c>
      <c r="D39" s="7" t="s">
        <v>21</v>
      </c>
      <c r="E39" s="8"/>
      <c r="F39" s="8"/>
      <c r="G39" s="8"/>
      <c r="H39" s="14"/>
      <c r="I39" s="8"/>
      <c r="J39" s="8"/>
      <c r="K39" s="7"/>
      <c r="L39" s="8"/>
      <c r="M39" s="7"/>
      <c r="N39" s="8"/>
      <c r="O39" s="8"/>
      <c r="P39" s="8"/>
      <c r="Q39" s="8"/>
      <c r="R39" s="8"/>
    </row>
    <row r="40" spans="1:18" ht="42.75" customHeight="1">
      <c r="A40" s="10"/>
      <c r="B40" s="7"/>
      <c r="C40" s="7" t="s">
        <v>20</v>
      </c>
      <c r="D40" s="7" t="s">
        <v>21</v>
      </c>
      <c r="E40" s="8"/>
      <c r="F40" s="8"/>
      <c r="G40" s="8"/>
      <c r="H40" s="14"/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42.75" customHeight="1">
      <c r="A41" s="10"/>
      <c r="B41" s="7"/>
      <c r="C41" s="7" t="s">
        <v>20</v>
      </c>
      <c r="D41" s="7" t="s">
        <v>21</v>
      </c>
      <c r="E41" s="8"/>
      <c r="F41" s="8"/>
      <c r="G41" s="8"/>
      <c r="H41" s="14"/>
      <c r="I41" s="8"/>
      <c r="J41" s="8"/>
      <c r="K41" s="7"/>
      <c r="L41" s="8"/>
      <c r="M41" s="7"/>
      <c r="N41" s="8"/>
      <c r="O41" s="8"/>
      <c r="P41" s="8"/>
      <c r="Q41" s="8"/>
      <c r="R41" s="8"/>
    </row>
    <row r="42" spans="1:18" ht="42.75" customHeight="1">
      <c r="A42" s="10"/>
      <c r="B42" s="7"/>
      <c r="C42" s="7" t="s">
        <v>20</v>
      </c>
      <c r="D42" s="7" t="s">
        <v>21</v>
      </c>
      <c r="E42" s="8"/>
      <c r="F42" s="8"/>
      <c r="G42" s="8"/>
      <c r="H42" s="14"/>
      <c r="I42" s="8"/>
      <c r="J42" s="8"/>
      <c r="K42" s="7"/>
      <c r="L42" s="8"/>
      <c r="M42" s="7"/>
      <c r="N42" s="8"/>
      <c r="O42" s="8"/>
      <c r="P42" s="8"/>
      <c r="Q42" s="8"/>
      <c r="R42" s="8"/>
    </row>
    <row r="43" spans="1:18" ht="42.75" customHeight="1">
      <c r="A43" s="10"/>
      <c r="B43" s="7"/>
      <c r="C43" s="7" t="s">
        <v>20</v>
      </c>
      <c r="D43" s="7" t="s">
        <v>21</v>
      </c>
      <c r="E43" s="8"/>
      <c r="F43" s="8"/>
      <c r="G43" s="8"/>
      <c r="H43" s="14"/>
      <c r="I43" s="8"/>
      <c r="J43" s="8"/>
      <c r="K43" s="7"/>
      <c r="L43" s="8"/>
      <c r="M43" s="7"/>
      <c r="N43" s="8"/>
      <c r="O43" s="8"/>
      <c r="P43" s="8"/>
      <c r="Q43" s="8"/>
      <c r="R43" s="8"/>
    </row>
    <row r="44" spans="1:18" ht="42.75" customHeight="1">
      <c r="A44" s="10"/>
      <c r="B44" s="7"/>
      <c r="C44" s="7" t="s">
        <v>20</v>
      </c>
      <c r="D44" s="7" t="s">
        <v>21</v>
      </c>
      <c r="E44" s="8"/>
      <c r="F44" s="8"/>
      <c r="G44" s="8"/>
      <c r="H44" s="14"/>
      <c r="I44" s="8"/>
      <c r="J44" s="8"/>
      <c r="K44" s="7"/>
      <c r="L44" s="8"/>
      <c r="M44" s="7"/>
      <c r="N44" s="8"/>
      <c r="O44" s="8"/>
      <c r="P44" s="8"/>
      <c r="Q44" s="8"/>
      <c r="R44" s="8"/>
    </row>
    <row r="45" spans="1:18" ht="42.75" customHeight="1">
      <c r="A45" s="10"/>
      <c r="B45" s="7"/>
      <c r="C45" s="7" t="s">
        <v>20</v>
      </c>
      <c r="D45" s="7" t="s">
        <v>21</v>
      </c>
      <c r="E45" s="8"/>
      <c r="F45" s="8"/>
      <c r="G45" s="8"/>
      <c r="H45" s="14"/>
      <c r="I45" s="8"/>
      <c r="J45" s="8"/>
      <c r="K45" s="7"/>
      <c r="L45" s="8"/>
      <c r="M45" s="7"/>
      <c r="N45" s="8"/>
      <c r="O45" s="8"/>
      <c r="P45" s="8"/>
      <c r="Q45" s="8"/>
      <c r="R45" s="8"/>
    </row>
    <row r="46" spans="1:18" ht="42.75" customHeight="1">
      <c r="A46" s="10"/>
      <c r="B46" s="7"/>
      <c r="C46" s="7" t="s">
        <v>20</v>
      </c>
      <c r="D46" s="7" t="s">
        <v>21</v>
      </c>
      <c r="E46" s="8"/>
      <c r="F46" s="8"/>
      <c r="G46" s="8"/>
      <c r="H46" s="14"/>
      <c r="I46" s="8"/>
      <c r="J46" s="8"/>
      <c r="K46" s="7"/>
      <c r="L46" s="8"/>
      <c r="M46" s="7"/>
      <c r="N46" s="8"/>
      <c r="O46" s="8"/>
      <c r="P46" s="8"/>
      <c r="Q46" s="8"/>
      <c r="R46" s="8"/>
    </row>
    <row r="47" spans="1:18" ht="42.75" customHeight="1">
      <c r="A47" s="10"/>
      <c r="B47" s="7"/>
      <c r="C47" s="7" t="s">
        <v>20</v>
      </c>
      <c r="D47" s="7" t="s">
        <v>21</v>
      </c>
      <c r="E47" s="8"/>
      <c r="F47" s="8"/>
      <c r="G47" s="8"/>
      <c r="H47" s="14"/>
      <c r="I47" s="8"/>
      <c r="J47" s="8"/>
      <c r="K47" s="7"/>
      <c r="L47" s="8"/>
      <c r="M47" s="7"/>
      <c r="N47" s="8"/>
      <c r="O47" s="8"/>
      <c r="P47" s="8"/>
      <c r="Q47" s="8"/>
      <c r="R47" s="8"/>
    </row>
    <row r="48" spans="1:18" ht="42.75" customHeight="1">
      <c r="A48" s="10"/>
      <c r="B48" s="7"/>
      <c r="C48" s="7" t="s">
        <v>20</v>
      </c>
      <c r="D48" s="7" t="s">
        <v>21</v>
      </c>
      <c r="E48" s="8"/>
      <c r="F48" s="8"/>
      <c r="G48" s="8"/>
      <c r="H48" s="14"/>
      <c r="I48" s="8"/>
      <c r="J48" s="8"/>
      <c r="K48" s="7"/>
      <c r="L48" s="8"/>
      <c r="M48" s="7"/>
      <c r="N48" s="8"/>
      <c r="O48" s="8"/>
      <c r="P48" s="8"/>
      <c r="Q48" s="8"/>
      <c r="R48" s="8"/>
    </row>
    <row r="49" spans="1:18" ht="42.75" customHeight="1">
      <c r="A49" s="10"/>
      <c r="B49" s="7"/>
      <c r="C49" s="7" t="s">
        <v>20</v>
      </c>
      <c r="D49" s="7" t="s">
        <v>21</v>
      </c>
      <c r="E49" s="8"/>
      <c r="F49" s="8"/>
      <c r="G49" s="8"/>
      <c r="H49" s="14"/>
      <c r="I49" s="8"/>
      <c r="J49" s="8"/>
      <c r="K49" s="7"/>
      <c r="L49" s="8"/>
      <c r="M49" s="7"/>
      <c r="N49" s="8"/>
      <c r="O49" s="8"/>
      <c r="P49" s="8"/>
      <c r="Q49" s="8"/>
      <c r="R49" s="8"/>
    </row>
    <row r="50" spans="1:18" ht="42.75" customHeight="1">
      <c r="A50" s="10"/>
      <c r="B50" s="7"/>
      <c r="C50" s="7" t="s">
        <v>20</v>
      </c>
      <c r="D50" s="7" t="s">
        <v>21</v>
      </c>
      <c r="E50" s="8"/>
      <c r="F50" s="8"/>
      <c r="G50" s="8"/>
      <c r="H50" s="14"/>
      <c r="I50" s="8"/>
      <c r="J50" s="8"/>
      <c r="K50" s="7"/>
      <c r="L50" s="8"/>
      <c r="M50" s="7"/>
      <c r="N50" s="8"/>
      <c r="O50" s="8"/>
      <c r="P50" s="8"/>
      <c r="Q50" s="8"/>
      <c r="R50" s="8"/>
    </row>
    <row r="51" spans="1:18" ht="42.75" customHeight="1">
      <c r="A51" s="10"/>
      <c r="B51" s="7"/>
      <c r="C51" s="7" t="s">
        <v>20</v>
      </c>
      <c r="D51" s="7" t="s">
        <v>21</v>
      </c>
      <c r="E51" s="8"/>
      <c r="F51" s="8"/>
      <c r="G51" s="8"/>
      <c r="H51" s="14"/>
      <c r="I51" s="8"/>
      <c r="J51" s="8"/>
      <c r="K51" s="7"/>
      <c r="L51" s="8"/>
      <c r="M51" s="7"/>
      <c r="N51" s="8"/>
      <c r="O51" s="8"/>
      <c r="P51" s="8"/>
      <c r="Q51" s="8"/>
      <c r="R51" s="8"/>
    </row>
    <row r="52" spans="1:18" ht="42.75" customHeight="1">
      <c r="A52" s="10"/>
      <c r="B52" s="7"/>
      <c r="C52" s="7" t="s">
        <v>42</v>
      </c>
      <c r="D52" s="7" t="s">
        <v>21</v>
      </c>
      <c r="E52" s="8"/>
      <c r="F52" s="8"/>
      <c r="G52" s="8"/>
      <c r="H52" s="14"/>
      <c r="I52" s="8"/>
      <c r="J52" s="8"/>
      <c r="K52" s="7"/>
      <c r="L52" s="8"/>
      <c r="M52" s="7"/>
      <c r="N52" s="8"/>
      <c r="O52" s="8"/>
      <c r="P52" s="8"/>
      <c r="Q52" s="8"/>
      <c r="R52" s="8"/>
    </row>
    <row r="53" spans="1:18" ht="42.75" customHeight="1">
      <c r="A53" s="10"/>
      <c r="B53" s="7"/>
      <c r="C53" s="7" t="s">
        <v>48</v>
      </c>
      <c r="D53" s="7" t="s">
        <v>21</v>
      </c>
      <c r="E53" s="8"/>
      <c r="F53" s="8"/>
      <c r="G53" s="8"/>
      <c r="H53" s="14"/>
      <c r="I53" s="8"/>
      <c r="J53" s="8"/>
      <c r="K53" s="7"/>
      <c r="L53" s="8"/>
      <c r="M53" s="7"/>
      <c r="N53" s="8"/>
      <c r="O53" s="8"/>
      <c r="P53" s="8"/>
      <c r="Q53" s="8"/>
      <c r="R53" s="8"/>
    </row>
    <row r="54" spans="1:18" ht="42.75" customHeight="1">
      <c r="A54" s="10"/>
      <c r="B54" s="7"/>
      <c r="C54" s="7" t="s">
        <v>20</v>
      </c>
      <c r="D54" s="7" t="s">
        <v>21</v>
      </c>
      <c r="E54" s="8"/>
      <c r="F54" s="8"/>
      <c r="G54" s="8"/>
      <c r="H54" s="14"/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2.75" customHeight="1">
      <c r="A55" s="10"/>
      <c r="B55" s="7"/>
      <c r="C55" s="7" t="s">
        <v>20</v>
      </c>
      <c r="D55" s="7" t="s">
        <v>21</v>
      </c>
      <c r="E55" s="8"/>
      <c r="F55" s="8"/>
      <c r="G55" s="8"/>
      <c r="H55" s="14"/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2.75" customHeight="1">
      <c r="A56" s="10"/>
      <c r="B56" s="7"/>
      <c r="C56" s="7" t="s">
        <v>20</v>
      </c>
      <c r="D56" s="7" t="s">
        <v>21</v>
      </c>
      <c r="E56" s="8"/>
      <c r="F56" s="8"/>
      <c r="G56" s="8"/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2.75" customHeight="1">
      <c r="A57" s="62"/>
      <c r="B57" s="7"/>
      <c r="C57" s="7" t="s">
        <v>44</v>
      </c>
      <c r="D57" s="7" t="s">
        <v>21</v>
      </c>
      <c r="E57" s="8"/>
      <c r="F57" s="8"/>
      <c r="G57" s="8"/>
      <c r="H57" s="14"/>
      <c r="I57" s="8"/>
      <c r="J57" s="8"/>
      <c r="K57" s="7"/>
      <c r="L57" s="8"/>
      <c r="M57" s="7"/>
      <c r="N57" s="8"/>
      <c r="O57" s="8"/>
      <c r="P57" s="8"/>
      <c r="Q57" s="8"/>
      <c r="R57" s="8"/>
    </row>
    <row r="58" spans="1:18" ht="42.75" customHeight="1">
      <c r="A58" s="62"/>
      <c r="B58" s="7"/>
      <c r="C58" s="7" t="s">
        <v>20</v>
      </c>
      <c r="D58" s="7" t="s">
        <v>21</v>
      </c>
      <c r="E58" s="8"/>
      <c r="F58" s="8"/>
      <c r="G58" s="8"/>
      <c r="H58" s="14"/>
      <c r="I58" s="8"/>
      <c r="J58" s="8"/>
      <c r="K58" s="7"/>
      <c r="L58" s="8"/>
      <c r="M58" s="7"/>
      <c r="N58" s="8"/>
      <c r="O58" s="8"/>
      <c r="P58" s="8"/>
      <c r="Q58" s="8"/>
      <c r="R58" s="8"/>
    </row>
    <row r="59" spans="1:18" ht="42.75" customHeight="1">
      <c r="A59" s="62"/>
      <c r="B59" s="7"/>
      <c r="C59" s="7" t="s">
        <v>20</v>
      </c>
      <c r="D59" s="7" t="s">
        <v>21</v>
      </c>
      <c r="E59" s="8"/>
      <c r="F59" s="8"/>
      <c r="G59" s="8"/>
      <c r="H59" s="14"/>
      <c r="I59" s="8"/>
      <c r="J59" s="8"/>
      <c r="K59" s="7"/>
      <c r="L59" s="8"/>
      <c r="M59" s="7"/>
      <c r="N59" s="8"/>
      <c r="O59" s="8"/>
      <c r="P59" s="8"/>
      <c r="Q59" s="8"/>
      <c r="R59" s="8"/>
    </row>
    <row r="60" spans="1:18" ht="42.75" customHeight="1">
      <c r="A60" s="62"/>
      <c r="B60" s="7"/>
      <c r="C60" s="7" t="s">
        <v>20</v>
      </c>
      <c r="D60" s="7" t="s">
        <v>21</v>
      </c>
      <c r="E60" s="8"/>
      <c r="F60" s="8"/>
      <c r="G60" s="8"/>
      <c r="H60" s="14"/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42.75" customHeight="1">
      <c r="A61" s="62"/>
      <c r="B61" s="7"/>
      <c r="C61" s="7" t="s">
        <v>20</v>
      </c>
      <c r="D61" s="7" t="s">
        <v>21</v>
      </c>
      <c r="E61" s="8"/>
      <c r="F61" s="8"/>
      <c r="G61" s="8"/>
      <c r="H61" s="14"/>
      <c r="I61" s="8"/>
      <c r="J61" s="8"/>
      <c r="K61" s="7"/>
      <c r="L61" s="8"/>
      <c r="M61" s="7"/>
      <c r="N61" s="8"/>
      <c r="O61" s="8"/>
      <c r="P61" s="8"/>
      <c r="Q61" s="8"/>
      <c r="R61" s="8"/>
    </row>
    <row r="62" spans="1:18" ht="42.75" customHeight="1">
      <c r="A62" s="62"/>
      <c r="B62" s="7"/>
      <c r="C62" s="7" t="s">
        <v>20</v>
      </c>
      <c r="D62" s="7" t="s">
        <v>21</v>
      </c>
      <c r="E62" s="8"/>
      <c r="F62" s="8"/>
      <c r="G62" s="8"/>
      <c r="H62" s="14"/>
      <c r="I62" s="8"/>
      <c r="J62" s="8"/>
      <c r="K62" s="7"/>
      <c r="L62" s="8"/>
      <c r="M62" s="7"/>
      <c r="N62" s="8"/>
      <c r="O62" s="8"/>
      <c r="P62" s="8"/>
      <c r="Q62" s="8"/>
      <c r="R62" s="8"/>
    </row>
    <row r="63" spans="1:18" ht="42.75" customHeight="1">
      <c r="A63" s="62"/>
      <c r="B63" s="7"/>
      <c r="C63" s="7" t="s">
        <v>49</v>
      </c>
      <c r="D63" s="7" t="s">
        <v>21</v>
      </c>
      <c r="E63" s="8"/>
      <c r="F63" s="8"/>
      <c r="G63" s="8"/>
      <c r="H63" s="14"/>
      <c r="I63" s="8"/>
      <c r="J63" s="8"/>
      <c r="K63" s="7"/>
      <c r="L63" s="8"/>
      <c r="M63" s="7"/>
      <c r="N63" s="8"/>
      <c r="O63" s="8"/>
      <c r="P63" s="8"/>
      <c r="Q63" s="8"/>
      <c r="R63" s="8"/>
    </row>
    <row r="64" spans="1:18" ht="42.75" customHeight="1">
      <c r="A64" s="62"/>
      <c r="B64" s="7"/>
      <c r="C64" s="7" t="s">
        <v>20</v>
      </c>
      <c r="D64" s="7" t="s">
        <v>21</v>
      </c>
      <c r="E64" s="8"/>
      <c r="F64" s="8"/>
      <c r="G64" s="8"/>
      <c r="H64" s="14"/>
      <c r="I64" s="8"/>
      <c r="J64" s="8"/>
      <c r="K64" s="7"/>
      <c r="L64" s="8"/>
      <c r="M64" s="7"/>
      <c r="N64" s="8"/>
      <c r="O64" s="8"/>
      <c r="P64" s="8"/>
      <c r="Q64" s="8"/>
      <c r="R64" s="8"/>
    </row>
    <row r="65" spans="1:18" ht="42.75" customHeight="1">
      <c r="A65" s="62"/>
      <c r="B65" s="7"/>
      <c r="C65" s="7" t="s">
        <v>20</v>
      </c>
      <c r="D65" s="7" t="s">
        <v>21</v>
      </c>
      <c r="E65" s="8"/>
      <c r="F65" s="8"/>
      <c r="G65" s="8"/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42.75" customHeight="1">
      <c r="A66" s="62"/>
      <c r="B66" s="7"/>
      <c r="C66" s="7" t="s">
        <v>20</v>
      </c>
      <c r="D66" s="7" t="s">
        <v>21</v>
      </c>
      <c r="E66" s="8"/>
      <c r="F66" s="8"/>
      <c r="G66" s="8"/>
      <c r="H66" s="14"/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2.75" customHeight="1">
      <c r="A67" s="62"/>
      <c r="B67" s="7"/>
      <c r="C67" s="7" t="s">
        <v>36</v>
      </c>
      <c r="D67" s="7" t="s">
        <v>21</v>
      </c>
      <c r="E67" s="8"/>
      <c r="F67" s="8"/>
      <c r="G67" s="8"/>
      <c r="H67" s="14"/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42.75" customHeight="1">
      <c r="A68" s="62"/>
      <c r="B68" s="7"/>
      <c r="C68" s="7" t="s">
        <v>20</v>
      </c>
      <c r="D68" s="7" t="s">
        <v>21</v>
      </c>
      <c r="E68" s="8"/>
      <c r="F68" s="8"/>
      <c r="G68" s="8"/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42.75" customHeight="1">
      <c r="A69" s="62"/>
      <c r="B69" s="7"/>
      <c r="C69" s="7" t="s">
        <v>20</v>
      </c>
      <c r="D69" s="7" t="s">
        <v>21</v>
      </c>
      <c r="E69" s="8"/>
      <c r="F69" s="8"/>
      <c r="G69" s="8"/>
      <c r="H69" s="14"/>
      <c r="I69" s="8"/>
      <c r="J69" s="8"/>
      <c r="K69" s="7"/>
      <c r="L69" s="8"/>
      <c r="M69" s="7"/>
      <c r="N69" s="8"/>
      <c r="O69" s="8"/>
      <c r="P69" s="8"/>
      <c r="Q69" s="8"/>
      <c r="R69" s="8"/>
    </row>
    <row r="70" spans="1:18" ht="42.75" customHeight="1">
      <c r="A70" s="45"/>
      <c r="B70" s="7"/>
      <c r="C70" s="7" t="s">
        <v>26</v>
      </c>
      <c r="D70" s="7" t="s">
        <v>21</v>
      </c>
      <c r="E70" s="8"/>
      <c r="F70" s="8"/>
      <c r="G70" s="8"/>
      <c r="H70" s="54"/>
      <c r="I70" s="8"/>
      <c r="J70" s="8"/>
      <c r="K70" s="7"/>
      <c r="L70" s="8"/>
      <c r="M70" s="7"/>
      <c r="N70" s="8"/>
      <c r="O70" s="8"/>
      <c r="P70" s="8"/>
      <c r="Q70" s="8"/>
      <c r="R70" s="8"/>
    </row>
    <row r="71" spans="1:18" ht="42.75" customHeight="1">
      <c r="A71" s="45"/>
      <c r="B71" s="7"/>
      <c r="C71" s="7" t="s">
        <v>20</v>
      </c>
      <c r="D71" s="7" t="s">
        <v>21</v>
      </c>
      <c r="E71" s="8"/>
      <c r="F71" s="8"/>
      <c r="G71" s="8"/>
      <c r="H71" s="14"/>
      <c r="I71" s="8"/>
      <c r="J71" s="8"/>
      <c r="K71" s="7"/>
      <c r="L71" s="8"/>
      <c r="M71" s="7"/>
      <c r="N71" s="8"/>
      <c r="O71" s="8"/>
      <c r="P71" s="8"/>
      <c r="Q71" s="8"/>
      <c r="R71" s="8"/>
    </row>
    <row r="72" spans="1:18" ht="42.75" customHeight="1">
      <c r="A72" s="45"/>
      <c r="B72" s="7"/>
      <c r="C72" s="7" t="s">
        <v>20</v>
      </c>
      <c r="D72" s="7" t="s">
        <v>21</v>
      </c>
      <c r="E72" s="8"/>
      <c r="F72" s="8"/>
      <c r="G72" s="8"/>
      <c r="H72" s="14"/>
      <c r="I72" s="8"/>
      <c r="J72" s="8"/>
      <c r="K72" s="7"/>
      <c r="L72" s="8"/>
      <c r="M72" s="7"/>
      <c r="N72" s="8"/>
      <c r="O72" s="8"/>
      <c r="P72" s="8"/>
      <c r="Q72" s="8"/>
      <c r="R72" s="8"/>
    </row>
    <row r="73" spans="1:18" ht="42.75" customHeight="1">
      <c r="A73" s="45"/>
      <c r="B73" s="7"/>
      <c r="C73" s="7" t="s">
        <v>20</v>
      </c>
      <c r="D73" s="7" t="s">
        <v>21</v>
      </c>
      <c r="E73" s="8"/>
      <c r="F73" s="8"/>
      <c r="G73" s="8"/>
      <c r="H73" s="14"/>
      <c r="I73" s="8"/>
      <c r="J73" s="8"/>
      <c r="K73" s="7"/>
      <c r="L73" s="8"/>
      <c r="M73" s="7"/>
      <c r="N73" s="8"/>
      <c r="O73" s="8"/>
      <c r="P73" s="8"/>
      <c r="Q73" s="8"/>
      <c r="R73" s="8"/>
    </row>
    <row r="74" spans="1:18" ht="42.75" customHeight="1">
      <c r="A74" s="45"/>
      <c r="B74" s="7"/>
      <c r="C74" s="7" t="s">
        <v>41</v>
      </c>
      <c r="D74" s="7" t="s">
        <v>21</v>
      </c>
      <c r="E74" s="8"/>
      <c r="F74" s="8"/>
      <c r="G74" s="8"/>
      <c r="H74" s="14"/>
      <c r="I74" s="8"/>
      <c r="J74" s="8"/>
      <c r="K74" s="7"/>
      <c r="L74" s="8"/>
      <c r="M74" s="7"/>
      <c r="N74" s="8"/>
      <c r="O74" s="8"/>
      <c r="P74" s="8"/>
      <c r="Q74" s="8"/>
      <c r="R74" s="8"/>
    </row>
    <row r="75" spans="1:18" ht="42.75" customHeight="1">
      <c r="A75" s="45"/>
      <c r="B75" s="7"/>
      <c r="C75" s="7" t="s">
        <v>20</v>
      </c>
      <c r="D75" s="7" t="s">
        <v>21</v>
      </c>
      <c r="E75" s="8"/>
      <c r="F75" s="8"/>
      <c r="G75" s="8"/>
      <c r="H75" s="14"/>
      <c r="I75" s="8"/>
      <c r="J75" s="8"/>
      <c r="K75" s="7"/>
      <c r="L75" s="8"/>
      <c r="M75" s="7"/>
      <c r="N75" s="8"/>
      <c r="O75" s="8"/>
      <c r="P75" s="8"/>
      <c r="Q75" s="8"/>
      <c r="R75" s="8"/>
    </row>
    <row r="76" spans="1:18" ht="42.75" customHeight="1">
      <c r="A76" s="6"/>
      <c r="B76" s="7"/>
      <c r="C76" s="7" t="s">
        <v>20</v>
      </c>
      <c r="D76" s="7" t="s">
        <v>21</v>
      </c>
      <c r="E76" s="8"/>
      <c r="F76" s="8"/>
      <c r="G76" s="8"/>
      <c r="H76" s="14"/>
      <c r="I76" s="8"/>
      <c r="J76" s="8"/>
      <c r="K76" s="7"/>
      <c r="L76" s="8"/>
      <c r="M76" s="7"/>
      <c r="N76" s="8"/>
      <c r="O76" s="8"/>
      <c r="P76" s="8"/>
      <c r="Q76" s="8"/>
      <c r="R76" s="8"/>
    </row>
    <row r="77" spans="1:18" ht="42.75" customHeight="1">
      <c r="A77" s="6"/>
      <c r="B77" s="7"/>
      <c r="C77" s="7" t="s">
        <v>26</v>
      </c>
      <c r="D77" s="7" t="s">
        <v>21</v>
      </c>
      <c r="E77" s="8"/>
      <c r="F77" s="8"/>
      <c r="G77" s="8"/>
      <c r="H77" s="14"/>
      <c r="I77" s="8"/>
      <c r="J77" s="8"/>
      <c r="K77" s="7"/>
      <c r="L77" s="8"/>
      <c r="M77" s="7"/>
      <c r="N77" s="8"/>
      <c r="O77" s="8"/>
      <c r="P77" s="8"/>
      <c r="Q77" s="8"/>
      <c r="R77" s="8"/>
    </row>
    <row r="78" spans="1:18" ht="42.75" customHeight="1">
      <c r="A78" s="6"/>
      <c r="B78" s="7"/>
      <c r="C78" s="7" t="s">
        <v>20</v>
      </c>
      <c r="D78" s="7" t="s">
        <v>21</v>
      </c>
      <c r="E78" s="8"/>
      <c r="F78" s="8"/>
      <c r="G78" s="8"/>
      <c r="H78" s="14"/>
      <c r="I78" s="8"/>
      <c r="J78" s="8"/>
      <c r="K78" s="7"/>
      <c r="L78" s="8"/>
      <c r="M78" s="7"/>
      <c r="N78" s="8"/>
      <c r="O78" s="8"/>
      <c r="P78" s="8"/>
      <c r="Q78" s="8"/>
      <c r="R78" s="8"/>
    </row>
    <row r="79" spans="1:18" ht="42.75" customHeight="1">
      <c r="A79" s="9"/>
      <c r="B79" s="7"/>
      <c r="C79" s="7" t="s">
        <v>20</v>
      </c>
      <c r="D79" s="7" t="s">
        <v>21</v>
      </c>
      <c r="E79" s="8"/>
      <c r="F79" s="8"/>
      <c r="G79" s="8"/>
      <c r="H79" s="14"/>
      <c r="I79" s="8"/>
      <c r="J79" s="8"/>
      <c r="K79" s="7"/>
      <c r="L79" s="8"/>
      <c r="M79" s="7"/>
      <c r="N79" s="8"/>
      <c r="O79" s="8"/>
      <c r="P79" s="8"/>
      <c r="Q79" s="8"/>
      <c r="R79" s="8"/>
    </row>
    <row r="80" spans="1:18" ht="42.75" customHeight="1">
      <c r="A80" s="9"/>
      <c r="B80" s="7"/>
      <c r="C80" s="7" t="s">
        <v>20</v>
      </c>
      <c r="D80" s="7" t="s">
        <v>21</v>
      </c>
      <c r="E80" s="8"/>
      <c r="F80" s="8"/>
      <c r="G80" s="8"/>
      <c r="H80" s="14"/>
      <c r="I80" s="8"/>
      <c r="J80" s="8"/>
      <c r="K80" s="7"/>
      <c r="L80" s="8"/>
      <c r="M80" s="7"/>
      <c r="N80" s="8"/>
      <c r="O80" s="8"/>
      <c r="P80" s="8"/>
      <c r="Q80" s="8"/>
      <c r="R80" s="8"/>
    </row>
    <row r="81" spans="1:18" ht="42.75" customHeight="1">
      <c r="A81" s="9"/>
      <c r="B81" s="7"/>
      <c r="C81" s="7" t="s">
        <v>20</v>
      </c>
      <c r="D81" s="7" t="s">
        <v>21</v>
      </c>
      <c r="E81" s="8"/>
      <c r="F81" s="8"/>
      <c r="G81" s="8"/>
      <c r="H81" s="14"/>
      <c r="I81" s="8"/>
      <c r="J81" s="8"/>
      <c r="K81" s="7"/>
      <c r="L81" s="8"/>
      <c r="M81" s="7"/>
      <c r="N81" s="8"/>
      <c r="O81" s="8"/>
      <c r="P81" s="8"/>
      <c r="Q81" s="8"/>
      <c r="R81" s="8"/>
    </row>
    <row r="82" spans="1:18" ht="42.75" customHeight="1">
      <c r="A82" s="9"/>
      <c r="B82" s="7"/>
      <c r="C82" s="7" t="s">
        <v>20</v>
      </c>
      <c r="D82" s="7" t="s">
        <v>21</v>
      </c>
      <c r="E82" s="8"/>
      <c r="F82" s="8"/>
      <c r="G82" s="8"/>
      <c r="H82" s="14"/>
      <c r="I82" s="8"/>
      <c r="J82" s="8"/>
      <c r="K82" s="7"/>
      <c r="L82" s="8"/>
      <c r="M82" s="7"/>
      <c r="N82" s="8"/>
      <c r="O82" s="8"/>
      <c r="P82" s="8"/>
      <c r="Q82" s="8"/>
      <c r="R82" s="8"/>
    </row>
    <row r="83" spans="1:18" ht="42.75" customHeight="1">
      <c r="A83" s="9"/>
      <c r="B83" s="7"/>
      <c r="C83" s="7" t="s">
        <v>20</v>
      </c>
      <c r="D83" s="7" t="s">
        <v>21</v>
      </c>
      <c r="E83" s="8"/>
      <c r="F83" s="8"/>
      <c r="G83" s="8"/>
      <c r="H83" s="14"/>
      <c r="I83" s="8"/>
      <c r="J83" s="8"/>
      <c r="K83" s="7"/>
      <c r="L83" s="8"/>
      <c r="M83" s="7"/>
      <c r="N83" s="8"/>
      <c r="O83" s="8"/>
      <c r="P83" s="8"/>
      <c r="Q83" s="8"/>
      <c r="R83" s="8"/>
    </row>
    <row r="84" spans="1:18" ht="42.75" customHeight="1">
      <c r="A84" s="9"/>
      <c r="B84" s="7"/>
      <c r="C84" s="7" t="s">
        <v>50</v>
      </c>
      <c r="D84" s="7" t="s">
        <v>21</v>
      </c>
      <c r="E84" s="8"/>
      <c r="F84" s="8"/>
      <c r="G84" s="8"/>
      <c r="H84" s="14"/>
      <c r="I84" s="8"/>
      <c r="J84" s="8"/>
      <c r="K84" s="7"/>
      <c r="L84" s="17"/>
      <c r="M84" s="7"/>
      <c r="N84" s="8"/>
      <c r="O84" s="17"/>
      <c r="P84" s="17"/>
      <c r="Q84" s="17"/>
      <c r="R84" s="17"/>
    </row>
    <row r="85" spans="1:18" ht="42.75" customHeight="1">
      <c r="A85" s="9"/>
      <c r="B85" s="7"/>
      <c r="C85" s="7" t="s">
        <v>51</v>
      </c>
      <c r="D85" s="7" t="s">
        <v>21</v>
      </c>
      <c r="E85" s="8"/>
      <c r="F85" s="8"/>
      <c r="G85" s="8"/>
      <c r="H85" s="14"/>
      <c r="I85" s="8"/>
      <c r="J85" s="8"/>
      <c r="K85" s="7"/>
      <c r="L85" s="15"/>
      <c r="M85" s="7"/>
      <c r="N85" s="8"/>
      <c r="O85" s="15"/>
      <c r="P85" s="15"/>
      <c r="Q85" s="15"/>
      <c r="R85" s="15"/>
    </row>
    <row r="86" spans="1:18" ht="42.75" customHeight="1">
      <c r="A86" s="9"/>
      <c r="B86" s="7"/>
      <c r="C86" s="7" t="s">
        <v>26</v>
      </c>
      <c r="D86" s="7" t="s">
        <v>21</v>
      </c>
      <c r="E86" s="8"/>
      <c r="F86" s="8"/>
      <c r="G86" s="8"/>
      <c r="H86" s="14"/>
      <c r="I86" s="8"/>
      <c r="J86" s="8"/>
      <c r="K86" s="7"/>
      <c r="L86" s="15"/>
      <c r="M86" s="7"/>
      <c r="N86" s="8"/>
      <c r="O86" s="15"/>
      <c r="P86" s="15"/>
      <c r="Q86" s="15"/>
      <c r="R86" s="15"/>
    </row>
    <row r="87" spans="1:18" ht="42.75" customHeight="1">
      <c r="A87" s="9"/>
      <c r="B87" s="7"/>
      <c r="C87" s="7" t="s">
        <v>20</v>
      </c>
      <c r="D87" s="7" t="s">
        <v>21</v>
      </c>
      <c r="E87" s="8"/>
      <c r="F87" s="8"/>
      <c r="G87" s="8"/>
      <c r="H87" s="14"/>
      <c r="I87" s="8"/>
      <c r="J87" s="8"/>
      <c r="K87" s="7"/>
      <c r="L87" s="15"/>
      <c r="M87" s="7"/>
      <c r="N87" s="8"/>
      <c r="O87" s="15"/>
      <c r="P87" s="15"/>
      <c r="Q87" s="15"/>
      <c r="R87" s="15"/>
    </row>
    <row r="88" spans="1:18" ht="42.75" customHeight="1">
      <c r="A88" s="9"/>
      <c r="B88" s="7"/>
      <c r="C88" s="7" t="s">
        <v>43</v>
      </c>
      <c r="D88" s="7" t="s">
        <v>21</v>
      </c>
      <c r="E88" s="8"/>
      <c r="F88" s="8"/>
      <c r="G88" s="8"/>
      <c r="H88" s="14"/>
      <c r="I88" s="8"/>
      <c r="J88" s="8"/>
      <c r="K88" s="7"/>
      <c r="L88" s="15"/>
      <c r="M88" s="7"/>
      <c r="N88" s="8"/>
      <c r="O88" s="15"/>
      <c r="P88" s="15"/>
      <c r="Q88" s="15"/>
      <c r="R88" s="15"/>
    </row>
    <row r="89" spans="1:18" ht="42.75" customHeight="1">
      <c r="A89" s="9"/>
      <c r="B89" s="7"/>
      <c r="C89" s="7" t="s">
        <v>20</v>
      </c>
      <c r="D89" s="7" t="s">
        <v>21</v>
      </c>
      <c r="E89" s="8"/>
      <c r="F89" s="8"/>
      <c r="G89" s="8"/>
      <c r="H89" s="14"/>
      <c r="I89" s="8"/>
      <c r="J89" s="8"/>
      <c r="K89" s="7"/>
      <c r="L89" s="15"/>
      <c r="M89" s="7"/>
      <c r="N89" s="8"/>
      <c r="O89" s="15"/>
      <c r="P89" s="15"/>
      <c r="Q89" s="15"/>
      <c r="R89" s="15"/>
    </row>
    <row r="90" spans="1:18" ht="42.75" customHeight="1">
      <c r="A90" s="9"/>
      <c r="B90" s="7"/>
      <c r="C90" s="7" t="s">
        <v>20</v>
      </c>
      <c r="D90" s="7" t="s">
        <v>21</v>
      </c>
      <c r="E90" s="8"/>
      <c r="F90" s="8"/>
      <c r="G90" s="8"/>
      <c r="H90" s="14"/>
      <c r="I90" s="8"/>
      <c r="J90" s="8"/>
      <c r="K90" s="7"/>
      <c r="L90" s="15"/>
      <c r="M90" s="7"/>
      <c r="N90" s="8"/>
      <c r="O90" s="15"/>
      <c r="P90" s="15"/>
      <c r="Q90" s="15"/>
      <c r="R90" s="15"/>
    </row>
    <row r="91" spans="1:18" ht="42.75" customHeight="1">
      <c r="A91" s="9"/>
      <c r="B91" s="7"/>
      <c r="C91" s="7" t="s">
        <v>20</v>
      </c>
      <c r="D91" s="7" t="s">
        <v>21</v>
      </c>
      <c r="E91" s="8"/>
      <c r="F91" s="8"/>
      <c r="G91" s="8"/>
      <c r="H91" s="14"/>
      <c r="I91" s="8"/>
      <c r="J91" s="8"/>
      <c r="K91" s="7"/>
      <c r="L91" s="15"/>
      <c r="M91" s="7"/>
      <c r="N91" s="8"/>
      <c r="O91" s="15"/>
      <c r="P91" s="15"/>
      <c r="Q91" s="15"/>
      <c r="R91" s="15"/>
    </row>
    <row r="92" spans="1:18" ht="42.75" customHeight="1">
      <c r="A92" s="9"/>
      <c r="B92" s="7"/>
      <c r="C92" s="7" t="s">
        <v>20</v>
      </c>
      <c r="D92" s="7" t="s">
        <v>21</v>
      </c>
      <c r="E92" s="8"/>
      <c r="F92" s="8"/>
      <c r="G92" s="8"/>
      <c r="H92" s="14"/>
      <c r="I92" s="8"/>
      <c r="J92" s="8"/>
      <c r="K92" s="7"/>
      <c r="L92" s="8"/>
      <c r="M92" s="7"/>
      <c r="N92" s="8"/>
      <c r="O92" s="8"/>
      <c r="P92" s="8"/>
      <c r="Q92" s="8"/>
      <c r="R92" s="8"/>
    </row>
    <row r="93" spans="1:18" hidden="1">
      <c r="A93" s="15"/>
      <c r="B93" s="8"/>
      <c r="C93" s="15"/>
      <c r="D93" s="15"/>
      <c r="E93" s="8"/>
      <c r="F93" s="8"/>
      <c r="G93" s="8"/>
      <c r="H93" s="8"/>
      <c r="I93" s="8"/>
      <c r="J93" s="8"/>
      <c r="K93" s="7"/>
      <c r="L93" s="8"/>
      <c r="M93" s="7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8"/>
      <c r="F94" s="15"/>
      <c r="G94" s="15"/>
      <c r="H94" s="18"/>
      <c r="I94" s="15"/>
      <c r="J94" s="15"/>
      <c r="K94" s="7"/>
      <c r="L94" s="15"/>
      <c r="M94" s="7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8"/>
      <c r="F95" s="15"/>
      <c r="G95" s="15"/>
      <c r="H95" s="18"/>
      <c r="I95" s="15"/>
      <c r="J95" s="15"/>
      <c r="K95" s="7"/>
      <c r="L95" s="15"/>
      <c r="M95" s="7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8"/>
      <c r="F96" s="15"/>
      <c r="G96" s="15"/>
      <c r="H96" s="18"/>
      <c r="I96" s="15"/>
      <c r="J96" s="15"/>
      <c r="K96" s="7"/>
      <c r="L96" s="15"/>
      <c r="M96" s="7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8"/>
      <c r="F97" s="15"/>
      <c r="G97" s="15"/>
      <c r="H97" s="18"/>
      <c r="I97" s="15"/>
      <c r="J97" s="15"/>
      <c r="K97" s="7"/>
      <c r="L97" s="15"/>
      <c r="M97" s="7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8"/>
      <c r="F98" s="15"/>
      <c r="G98" s="15"/>
      <c r="H98" s="18"/>
      <c r="I98" s="15"/>
      <c r="J98" s="15"/>
      <c r="K98" s="7"/>
      <c r="L98" s="15"/>
      <c r="M98" s="7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8"/>
      <c r="F99" s="15"/>
      <c r="G99" s="15"/>
      <c r="H99" s="18"/>
      <c r="I99" s="15"/>
      <c r="J99" s="15"/>
      <c r="K99" s="7"/>
      <c r="L99" s="15"/>
      <c r="M99" s="7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8"/>
      <c r="F100" s="15"/>
      <c r="G100" s="15"/>
      <c r="H100" s="18"/>
      <c r="I100" s="15"/>
      <c r="J100" s="15"/>
      <c r="K100" s="7"/>
      <c r="L100" s="15"/>
      <c r="M100" s="7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8"/>
      <c r="F101" s="15"/>
      <c r="G101" s="15"/>
      <c r="H101" s="18"/>
      <c r="I101" s="15"/>
      <c r="J101" s="15"/>
      <c r="K101" s="7"/>
      <c r="L101" s="15"/>
      <c r="M101" s="7"/>
      <c r="N101" s="15"/>
      <c r="O101" s="15"/>
      <c r="P101" s="15"/>
      <c r="Q101" s="15"/>
      <c r="R101" s="15"/>
    </row>
    <row r="102" spans="1:18">
      <c r="E102" s="8"/>
    </row>
    <row r="134" spans="6:6">
      <c r="F134" s="20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4"/>
  <sheetViews>
    <sheetView zoomScale="80" zoomScaleNormal="80" workbookViewId="0">
      <pane ySplit="4" topLeftCell="A33" activePane="bottomLeft" state="frozen"/>
      <selection pane="bottomLeft" activeCell="B37" sqref="B37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4" width="49" style="2" customWidth="1"/>
    <col min="5" max="7" width="25.7109375" style="2" customWidth="1"/>
    <col min="8" max="8" width="25.7109375" style="3" customWidth="1"/>
    <col min="9" max="18" width="25.7109375" style="2" customWidth="1"/>
    <col min="19" max="16384" width="9" style="2"/>
  </cols>
  <sheetData>
    <row r="1" spans="1:18" ht="15" customHeight="1">
      <c r="A1" s="95" t="s">
        <v>0</v>
      </c>
      <c r="B1" s="96"/>
      <c r="C1" s="96"/>
      <c r="D1" s="96"/>
      <c r="E1" s="96"/>
      <c r="F1" s="96"/>
      <c r="G1" s="96"/>
      <c r="H1" s="97"/>
      <c r="I1" s="96"/>
      <c r="J1" s="96"/>
      <c r="K1" s="96"/>
      <c r="L1" s="96"/>
      <c r="M1" s="96"/>
      <c r="N1" s="96"/>
      <c r="O1" s="96"/>
      <c r="P1" s="96"/>
      <c r="Q1" s="96"/>
      <c r="R1" s="98"/>
    </row>
    <row r="2" spans="1:18" ht="18">
      <c r="A2" s="99" t="s">
        <v>1</v>
      </c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4.25" customHeight="1">
      <c r="A3" s="101">
        <v>43952</v>
      </c>
      <c r="B3" s="102"/>
      <c r="C3" s="102"/>
      <c r="D3" s="102"/>
      <c r="E3" s="102"/>
      <c r="F3" s="102"/>
      <c r="G3" s="102"/>
      <c r="H3" s="100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42.75">
      <c r="A4" s="4" t="s">
        <v>35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2.75" customHeight="1">
      <c r="A5" s="6" t="s">
        <v>134</v>
      </c>
      <c r="B5" s="7">
        <v>5</v>
      </c>
      <c r="C5" s="7" t="s">
        <v>52</v>
      </c>
      <c r="D5" s="7" t="s">
        <v>21</v>
      </c>
      <c r="E5" s="8">
        <v>2</v>
      </c>
      <c r="F5" s="8">
        <v>2</v>
      </c>
      <c r="G5" s="8">
        <v>2</v>
      </c>
      <c r="H5" s="14"/>
      <c r="I5" s="8"/>
      <c r="J5" s="8"/>
      <c r="K5" s="7"/>
      <c r="L5" s="8"/>
      <c r="M5" s="7"/>
      <c r="N5" s="8"/>
      <c r="O5" s="8"/>
      <c r="P5" s="8"/>
      <c r="Q5" s="8"/>
      <c r="R5" s="8"/>
    </row>
    <row r="6" spans="1:18" ht="42.75" customHeight="1">
      <c r="A6" s="9" t="s">
        <v>132</v>
      </c>
      <c r="B6" s="7">
        <v>17</v>
      </c>
      <c r="C6" s="7" t="s">
        <v>20</v>
      </c>
      <c r="D6" s="7" t="s">
        <v>21</v>
      </c>
      <c r="E6" s="8">
        <v>5</v>
      </c>
      <c r="F6" s="8">
        <v>4</v>
      </c>
      <c r="G6" s="8">
        <v>5</v>
      </c>
      <c r="H6" s="14">
        <v>4</v>
      </c>
      <c r="I6" s="8"/>
      <c r="J6" s="8"/>
      <c r="K6" s="7"/>
      <c r="L6" s="8"/>
      <c r="M6" s="7"/>
      <c r="N6" s="8"/>
      <c r="O6" s="8"/>
      <c r="P6" s="8"/>
      <c r="Q6" s="8"/>
      <c r="R6" s="8"/>
    </row>
    <row r="7" spans="1:18" ht="42.75" customHeight="1">
      <c r="A7" s="9" t="s">
        <v>277</v>
      </c>
      <c r="B7" s="7">
        <v>5</v>
      </c>
      <c r="C7" s="7" t="s">
        <v>20</v>
      </c>
      <c r="D7" s="7" t="s">
        <v>21</v>
      </c>
      <c r="E7" s="8">
        <v>2</v>
      </c>
      <c r="F7" s="8">
        <v>2</v>
      </c>
      <c r="G7" s="8">
        <v>1</v>
      </c>
      <c r="H7" s="14">
        <v>1</v>
      </c>
      <c r="I7" s="8"/>
      <c r="J7" s="8"/>
      <c r="K7" s="7"/>
      <c r="L7" s="8"/>
      <c r="M7" s="7"/>
      <c r="N7" s="8"/>
      <c r="O7" s="8"/>
      <c r="P7" s="14"/>
      <c r="Q7" s="8"/>
      <c r="R7" s="8"/>
    </row>
    <row r="8" spans="1:18" ht="42.75" customHeight="1">
      <c r="A8" s="9" t="s">
        <v>278</v>
      </c>
      <c r="B8" s="7">
        <v>2</v>
      </c>
      <c r="C8" s="7" t="s">
        <v>20</v>
      </c>
      <c r="D8" s="7" t="s">
        <v>21</v>
      </c>
      <c r="E8" s="8">
        <v>1</v>
      </c>
      <c r="F8" s="8"/>
      <c r="G8" s="8"/>
      <c r="H8" s="14"/>
      <c r="I8" s="8"/>
      <c r="J8" s="8"/>
      <c r="K8" s="7"/>
      <c r="L8" s="8"/>
      <c r="M8" s="7">
        <v>1</v>
      </c>
      <c r="N8" s="8"/>
      <c r="O8" s="8"/>
      <c r="P8" s="14"/>
      <c r="Q8" s="8"/>
      <c r="R8" s="8"/>
    </row>
    <row r="9" spans="1:18" ht="42.75" customHeight="1">
      <c r="A9" s="9" t="s">
        <v>86</v>
      </c>
      <c r="B9" s="7">
        <v>8</v>
      </c>
      <c r="C9" s="7" t="s">
        <v>20</v>
      </c>
      <c r="D9" s="7" t="s">
        <v>21</v>
      </c>
      <c r="E9" s="8">
        <v>4</v>
      </c>
      <c r="F9" s="8">
        <v>4</v>
      </c>
      <c r="G9" s="8">
        <v>4</v>
      </c>
      <c r="H9" s="14">
        <v>2</v>
      </c>
      <c r="I9" s="8"/>
      <c r="J9" s="8"/>
      <c r="K9" s="7"/>
      <c r="L9" s="8"/>
      <c r="M9" s="7"/>
      <c r="N9" s="8"/>
      <c r="O9" s="8"/>
      <c r="P9" s="8"/>
      <c r="Q9" s="8"/>
      <c r="R9" s="8"/>
    </row>
    <row r="10" spans="1:18" ht="42.75" customHeight="1">
      <c r="A10" s="9" t="s">
        <v>154</v>
      </c>
      <c r="B10" s="7">
        <v>16</v>
      </c>
      <c r="C10" s="7" t="s">
        <v>20</v>
      </c>
      <c r="D10" s="7" t="s">
        <v>21</v>
      </c>
      <c r="E10" s="8">
        <v>5</v>
      </c>
      <c r="F10" s="8">
        <v>3</v>
      </c>
      <c r="G10" s="8">
        <v>4</v>
      </c>
      <c r="H10" s="14">
        <v>2</v>
      </c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ht="42.75" customHeight="1">
      <c r="A11" s="9" t="s">
        <v>150</v>
      </c>
      <c r="B11" s="7">
        <v>25</v>
      </c>
      <c r="C11" s="7" t="s">
        <v>20</v>
      </c>
      <c r="D11" s="7" t="s">
        <v>21</v>
      </c>
      <c r="E11" s="8">
        <v>10</v>
      </c>
      <c r="F11" s="8">
        <v>6</v>
      </c>
      <c r="G11" s="8">
        <v>10</v>
      </c>
      <c r="H11" s="14">
        <v>4</v>
      </c>
      <c r="I11" s="8"/>
      <c r="J11" s="8"/>
      <c r="K11" s="7"/>
      <c r="L11" s="8"/>
      <c r="M11" s="7"/>
      <c r="N11" s="8"/>
      <c r="O11" s="8"/>
      <c r="P11" s="8"/>
      <c r="Q11" s="8"/>
      <c r="R11" s="8"/>
    </row>
    <row r="12" spans="1:18" ht="42.75" customHeight="1">
      <c r="A12" s="9" t="s">
        <v>196</v>
      </c>
      <c r="B12" s="7">
        <v>32</v>
      </c>
      <c r="C12" s="7" t="s">
        <v>20</v>
      </c>
      <c r="D12" s="7" t="s">
        <v>21</v>
      </c>
      <c r="E12" s="8">
        <v>16</v>
      </c>
      <c r="F12" s="8"/>
      <c r="G12" s="8">
        <v>16</v>
      </c>
      <c r="H12" s="14"/>
      <c r="I12" s="8"/>
      <c r="J12" s="8"/>
      <c r="K12" s="7"/>
      <c r="L12" s="8"/>
      <c r="M12" s="7"/>
      <c r="N12" s="8"/>
      <c r="O12" s="8"/>
      <c r="P12" s="8"/>
      <c r="Q12" s="8"/>
      <c r="R12" s="8"/>
    </row>
    <row r="13" spans="1:18" ht="42.75" customHeight="1">
      <c r="A13" s="9" t="s">
        <v>135</v>
      </c>
      <c r="B13" s="7">
        <v>6</v>
      </c>
      <c r="C13" s="7" t="s">
        <v>52</v>
      </c>
      <c r="D13" s="7" t="s">
        <v>21</v>
      </c>
      <c r="E13" s="8">
        <v>2</v>
      </c>
      <c r="F13" s="8">
        <v>2</v>
      </c>
      <c r="G13" s="8">
        <v>2</v>
      </c>
      <c r="H13" s="14"/>
      <c r="I13" s="8"/>
      <c r="J13" s="8"/>
      <c r="K13" s="7"/>
      <c r="L13" s="8"/>
      <c r="M13" s="7"/>
      <c r="N13" s="8"/>
      <c r="O13" s="8"/>
      <c r="P13" s="8"/>
      <c r="Q13" s="8"/>
      <c r="R13" s="8"/>
    </row>
    <row r="14" spans="1:18" s="1" customFormat="1" ht="42.75" customHeight="1">
      <c r="A14" s="9" t="s">
        <v>279</v>
      </c>
      <c r="B14" s="7">
        <v>3</v>
      </c>
      <c r="C14" s="7" t="s">
        <v>20</v>
      </c>
      <c r="D14" s="7" t="s">
        <v>21</v>
      </c>
      <c r="E14" s="8">
        <v>1</v>
      </c>
      <c r="F14" s="8">
        <v>1</v>
      </c>
      <c r="G14" s="8">
        <v>1</v>
      </c>
      <c r="H14" s="14"/>
      <c r="I14" s="8"/>
      <c r="J14" s="8"/>
      <c r="K14" s="7"/>
      <c r="L14" s="14"/>
      <c r="M14" s="7"/>
      <c r="N14" s="8"/>
      <c r="O14" s="14"/>
      <c r="P14" s="14"/>
      <c r="Q14" s="14"/>
      <c r="R14" s="14"/>
    </row>
    <row r="15" spans="1:18" ht="42.75" customHeight="1">
      <c r="A15" s="10" t="s">
        <v>280</v>
      </c>
      <c r="B15" s="7">
        <v>3</v>
      </c>
      <c r="C15" s="7" t="s">
        <v>52</v>
      </c>
      <c r="D15" s="7" t="s">
        <v>21</v>
      </c>
      <c r="E15" s="8">
        <v>1</v>
      </c>
      <c r="F15" s="8">
        <v>1</v>
      </c>
      <c r="G15" s="8">
        <v>1</v>
      </c>
      <c r="H15" s="14"/>
      <c r="I15" s="8"/>
      <c r="J15" s="8"/>
      <c r="K15" s="7"/>
      <c r="L15" s="8"/>
      <c r="M15" s="7"/>
      <c r="N15" s="8"/>
      <c r="O15" s="8"/>
      <c r="P15" s="8"/>
      <c r="Q15" s="8"/>
      <c r="R15" s="8"/>
    </row>
    <row r="16" spans="1:18" ht="42.75" customHeight="1">
      <c r="A16" s="9" t="s">
        <v>103</v>
      </c>
      <c r="B16" s="7">
        <v>7</v>
      </c>
      <c r="C16" s="7" t="s">
        <v>52</v>
      </c>
      <c r="D16" s="7" t="s">
        <v>21</v>
      </c>
      <c r="E16" s="8">
        <v>2</v>
      </c>
      <c r="F16" s="8">
        <v>2</v>
      </c>
      <c r="G16" s="8">
        <v>2</v>
      </c>
      <c r="H16" s="14">
        <v>1</v>
      </c>
      <c r="I16" s="8"/>
      <c r="J16" s="8"/>
      <c r="K16" s="7"/>
      <c r="L16" s="8"/>
      <c r="M16" s="7"/>
      <c r="N16" s="8"/>
      <c r="O16" s="8"/>
      <c r="P16" s="8"/>
      <c r="Q16" s="8"/>
      <c r="R16" s="8"/>
    </row>
    <row r="17" spans="1:18" s="1" customFormat="1" ht="42.75" customHeight="1">
      <c r="A17" s="9" t="s">
        <v>231</v>
      </c>
      <c r="B17" s="7">
        <v>14</v>
      </c>
      <c r="C17" s="7" t="s">
        <v>53</v>
      </c>
      <c r="D17" s="7" t="s">
        <v>21</v>
      </c>
      <c r="E17" s="8">
        <v>4</v>
      </c>
      <c r="F17" s="8">
        <v>3</v>
      </c>
      <c r="G17" s="8">
        <v>3</v>
      </c>
      <c r="H17" s="14"/>
      <c r="I17" s="8"/>
      <c r="J17" s="8"/>
      <c r="K17" s="7"/>
      <c r="L17" s="14"/>
      <c r="M17" s="7"/>
      <c r="N17" s="8"/>
      <c r="O17" s="14"/>
      <c r="P17" s="14"/>
      <c r="Q17" s="14"/>
      <c r="R17" s="14"/>
    </row>
    <row r="18" spans="1:18" ht="42.75" customHeight="1">
      <c r="A18" s="10" t="s">
        <v>141</v>
      </c>
      <c r="B18" s="7">
        <v>6</v>
      </c>
      <c r="C18" s="7" t="s">
        <v>20</v>
      </c>
      <c r="D18" s="7" t="s">
        <v>21</v>
      </c>
      <c r="E18" s="8">
        <v>2</v>
      </c>
      <c r="F18" s="8">
        <v>2</v>
      </c>
      <c r="G18" s="8">
        <v>2</v>
      </c>
      <c r="H18" s="14"/>
      <c r="I18" s="8"/>
      <c r="J18" s="8"/>
      <c r="K18" s="7"/>
      <c r="L18" s="8"/>
      <c r="M18" s="7"/>
      <c r="N18" s="8"/>
      <c r="O18" s="8"/>
      <c r="P18" s="8"/>
      <c r="Q18" s="8"/>
      <c r="R18" s="8"/>
    </row>
    <row r="19" spans="1:18" ht="42.75" customHeight="1">
      <c r="A19" s="9" t="s">
        <v>281</v>
      </c>
      <c r="B19" s="7">
        <v>26</v>
      </c>
      <c r="C19" s="7" t="s">
        <v>20</v>
      </c>
      <c r="D19" s="7" t="s">
        <v>21</v>
      </c>
      <c r="E19" s="8">
        <v>13</v>
      </c>
      <c r="F19" s="8"/>
      <c r="G19" s="8">
        <v>13</v>
      </c>
      <c r="H19" s="14"/>
      <c r="I19" s="8"/>
      <c r="J19" s="8"/>
      <c r="K19" s="7"/>
      <c r="L19" s="8"/>
      <c r="M19" s="7"/>
      <c r="N19" s="8"/>
      <c r="O19" s="8"/>
      <c r="P19" s="8"/>
      <c r="Q19" s="8"/>
      <c r="R19" s="8"/>
    </row>
    <row r="20" spans="1:18" ht="42.75" customHeight="1">
      <c r="A20" s="9" t="s">
        <v>225</v>
      </c>
      <c r="B20" s="7">
        <v>12</v>
      </c>
      <c r="C20" s="7" t="s">
        <v>54</v>
      </c>
      <c r="D20" s="7" t="s">
        <v>21</v>
      </c>
      <c r="E20" s="8">
        <v>3</v>
      </c>
      <c r="F20" s="8">
        <v>3</v>
      </c>
      <c r="G20" s="8">
        <v>3</v>
      </c>
      <c r="H20" s="14">
        <v>2</v>
      </c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2.75" customHeight="1">
      <c r="A21" s="6" t="s">
        <v>191</v>
      </c>
      <c r="B21" s="7">
        <v>4</v>
      </c>
      <c r="C21" s="7" t="s">
        <v>20</v>
      </c>
      <c r="D21" s="7" t="s">
        <v>21</v>
      </c>
      <c r="E21" s="8">
        <v>2</v>
      </c>
      <c r="F21" s="8">
        <v>2</v>
      </c>
      <c r="G21" s="8">
        <v>2</v>
      </c>
      <c r="H21" s="14"/>
      <c r="I21" s="8"/>
      <c r="J21" s="8"/>
      <c r="K21" s="7"/>
      <c r="L21" s="8"/>
      <c r="M21" s="7"/>
      <c r="N21" s="8"/>
      <c r="O21" s="8"/>
      <c r="P21" s="8"/>
      <c r="Q21" s="8"/>
      <c r="R21" s="8"/>
    </row>
    <row r="22" spans="1:18" ht="42.75" customHeight="1">
      <c r="A22" s="6" t="s">
        <v>125</v>
      </c>
      <c r="B22" s="7">
        <v>2</v>
      </c>
      <c r="C22" s="7" t="s">
        <v>20</v>
      </c>
      <c r="D22" s="7" t="s">
        <v>21</v>
      </c>
      <c r="E22" s="8">
        <v>1</v>
      </c>
      <c r="F22" s="8"/>
      <c r="G22" s="8">
        <v>1</v>
      </c>
      <c r="H22" s="14"/>
      <c r="I22" s="8"/>
      <c r="J22" s="8"/>
      <c r="K22" s="7"/>
      <c r="L22" s="8"/>
      <c r="M22" s="7"/>
      <c r="N22" s="8"/>
      <c r="O22" s="8"/>
      <c r="P22" s="8"/>
      <c r="Q22" s="8"/>
      <c r="R22" s="8"/>
    </row>
    <row r="23" spans="1:18" ht="42.75" customHeight="1">
      <c r="A23" s="6" t="s">
        <v>144</v>
      </c>
      <c r="B23" s="7">
        <v>6</v>
      </c>
      <c r="C23" s="7" t="s">
        <v>20</v>
      </c>
      <c r="D23" s="7" t="s">
        <v>21</v>
      </c>
      <c r="E23" s="8">
        <v>2</v>
      </c>
      <c r="F23" s="8">
        <v>1</v>
      </c>
      <c r="G23" s="8">
        <v>2</v>
      </c>
      <c r="H23" s="14"/>
      <c r="I23" s="8"/>
      <c r="J23" s="8"/>
      <c r="K23" s="7"/>
      <c r="L23" s="8"/>
      <c r="M23" s="7"/>
      <c r="N23" s="8"/>
      <c r="O23" s="8"/>
      <c r="P23" s="8"/>
      <c r="Q23" s="8"/>
      <c r="R23" s="8"/>
    </row>
    <row r="24" spans="1:18" ht="42.75" customHeight="1">
      <c r="A24" s="9" t="s">
        <v>119</v>
      </c>
      <c r="B24" s="7">
        <v>3</v>
      </c>
      <c r="C24" s="7" t="s">
        <v>20</v>
      </c>
      <c r="D24" s="7" t="s">
        <v>21</v>
      </c>
      <c r="E24" s="8">
        <v>1</v>
      </c>
      <c r="F24" s="8">
        <v>1</v>
      </c>
      <c r="G24" s="8">
        <v>1</v>
      </c>
      <c r="H24" s="14">
        <v>1</v>
      </c>
      <c r="I24" s="8"/>
      <c r="J24" s="8"/>
      <c r="K24" s="7"/>
      <c r="L24" s="8"/>
      <c r="M24" s="7"/>
      <c r="N24" s="8"/>
      <c r="O24" s="8"/>
      <c r="P24" s="8"/>
      <c r="Q24" s="8"/>
      <c r="R24" s="8"/>
    </row>
    <row r="25" spans="1:18" ht="42.75" customHeight="1">
      <c r="A25" s="9" t="s">
        <v>202</v>
      </c>
      <c r="B25" s="7">
        <v>7</v>
      </c>
      <c r="C25" s="7" t="s">
        <v>20</v>
      </c>
      <c r="D25" s="7" t="s">
        <v>21</v>
      </c>
      <c r="E25" s="8">
        <v>2</v>
      </c>
      <c r="F25" s="8">
        <v>2</v>
      </c>
      <c r="G25" s="8">
        <v>2</v>
      </c>
      <c r="H25" s="14">
        <v>1</v>
      </c>
      <c r="I25" s="8"/>
      <c r="J25" s="8"/>
      <c r="K25" s="7"/>
      <c r="L25" s="8"/>
      <c r="M25" s="7"/>
      <c r="N25" s="8"/>
      <c r="O25" s="8"/>
      <c r="P25" s="8"/>
      <c r="Q25" s="8"/>
      <c r="R25" s="8"/>
    </row>
    <row r="26" spans="1:18" ht="42.75" customHeight="1">
      <c r="A26" s="9" t="s">
        <v>282</v>
      </c>
      <c r="B26" s="7">
        <v>7</v>
      </c>
      <c r="C26" s="7" t="s">
        <v>52</v>
      </c>
      <c r="D26" s="7" t="s">
        <v>21</v>
      </c>
      <c r="E26" s="8">
        <v>2</v>
      </c>
      <c r="F26" s="8">
        <v>2</v>
      </c>
      <c r="G26" s="8">
        <v>2</v>
      </c>
      <c r="H26" s="14">
        <v>1</v>
      </c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42.75" customHeight="1">
      <c r="A27" s="9" t="s">
        <v>237</v>
      </c>
      <c r="B27" s="7">
        <v>3</v>
      </c>
      <c r="C27" s="7" t="s">
        <v>52</v>
      </c>
      <c r="D27" s="7" t="s">
        <v>21</v>
      </c>
      <c r="E27" s="8">
        <v>1</v>
      </c>
      <c r="F27" s="8">
        <v>1</v>
      </c>
      <c r="G27" s="8">
        <v>1</v>
      </c>
      <c r="H27" s="14">
        <v>1</v>
      </c>
      <c r="I27" s="8"/>
      <c r="J27" s="8"/>
      <c r="K27" s="7"/>
      <c r="L27" s="8"/>
      <c r="M27" s="7"/>
      <c r="N27" s="8"/>
      <c r="O27" s="8"/>
      <c r="P27" s="8"/>
      <c r="Q27" s="8"/>
      <c r="R27" s="8"/>
    </row>
    <row r="28" spans="1:18" ht="42.75" customHeight="1">
      <c r="A28" s="9" t="s">
        <v>283</v>
      </c>
      <c r="B28" s="7">
        <v>8</v>
      </c>
      <c r="C28" s="7" t="s">
        <v>20</v>
      </c>
      <c r="D28" s="7" t="s">
        <v>21</v>
      </c>
      <c r="E28" s="8">
        <v>4</v>
      </c>
      <c r="F28" s="8">
        <v>3</v>
      </c>
      <c r="G28" s="8">
        <v>4</v>
      </c>
      <c r="H28" s="14">
        <v>3</v>
      </c>
      <c r="I28" s="8"/>
      <c r="J28" s="8"/>
      <c r="K28" s="7"/>
      <c r="L28" s="8"/>
      <c r="M28" s="7"/>
      <c r="N28" s="8"/>
      <c r="O28" s="8"/>
      <c r="P28" s="8"/>
      <c r="Q28" s="8"/>
      <c r="R28" s="8"/>
    </row>
    <row r="29" spans="1:18" ht="42.75" customHeight="1">
      <c r="A29" s="9" t="s">
        <v>271</v>
      </c>
      <c r="B29" s="7">
        <v>8</v>
      </c>
      <c r="C29" s="7" t="s">
        <v>20</v>
      </c>
      <c r="D29" s="7" t="s">
        <v>21</v>
      </c>
      <c r="E29" s="8">
        <v>3</v>
      </c>
      <c r="F29" s="8">
        <v>1</v>
      </c>
      <c r="G29" s="8">
        <v>3</v>
      </c>
      <c r="H29" s="14">
        <v>1</v>
      </c>
      <c r="I29" s="8"/>
      <c r="J29" s="8"/>
      <c r="K29" s="7"/>
      <c r="L29" s="8"/>
      <c r="M29" s="7"/>
      <c r="N29" s="8"/>
      <c r="O29" s="8"/>
      <c r="P29" s="8"/>
      <c r="Q29" s="8"/>
      <c r="R29" s="8"/>
    </row>
    <row r="30" spans="1:18" ht="42.75" customHeight="1">
      <c r="A30" s="9" t="s">
        <v>284</v>
      </c>
      <c r="B30" s="7">
        <v>3</v>
      </c>
      <c r="C30" s="7" t="s">
        <v>20</v>
      </c>
      <c r="D30" s="7" t="s">
        <v>21</v>
      </c>
      <c r="E30" s="8">
        <v>1</v>
      </c>
      <c r="F30" s="8">
        <v>1</v>
      </c>
      <c r="G30" s="8">
        <v>1</v>
      </c>
      <c r="H30" s="14"/>
      <c r="I30" s="8"/>
      <c r="J30" s="8"/>
      <c r="K30" s="7"/>
      <c r="L30" s="8"/>
      <c r="M30" s="7"/>
      <c r="N30" s="8"/>
      <c r="O30" s="8"/>
      <c r="P30" s="8"/>
      <c r="Q30" s="8"/>
      <c r="R30" s="8"/>
    </row>
    <row r="31" spans="1:18" ht="42.75" customHeight="1">
      <c r="A31" s="9" t="s">
        <v>175</v>
      </c>
      <c r="B31" s="7">
        <v>3</v>
      </c>
      <c r="C31" s="7" t="s">
        <v>52</v>
      </c>
      <c r="D31" s="7" t="s">
        <v>21</v>
      </c>
      <c r="E31" s="8">
        <v>1</v>
      </c>
      <c r="F31" s="8">
        <v>1</v>
      </c>
      <c r="G31" s="8">
        <v>1</v>
      </c>
      <c r="H31" s="14"/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42.75" customHeight="1">
      <c r="A32" s="9" t="s">
        <v>223</v>
      </c>
      <c r="B32" s="7">
        <v>4</v>
      </c>
      <c r="C32" s="7" t="s">
        <v>20</v>
      </c>
      <c r="D32" s="7" t="s">
        <v>21</v>
      </c>
      <c r="E32" s="8">
        <v>1</v>
      </c>
      <c r="F32" s="8">
        <v>1</v>
      </c>
      <c r="G32" s="8">
        <v>1</v>
      </c>
      <c r="H32" s="14"/>
      <c r="I32" s="8"/>
      <c r="J32" s="8"/>
      <c r="K32" s="7"/>
      <c r="L32" s="8"/>
      <c r="M32" s="7"/>
      <c r="N32" s="8"/>
      <c r="O32" s="8"/>
      <c r="P32" s="8"/>
      <c r="Q32" s="8"/>
      <c r="R32" s="8"/>
    </row>
    <row r="33" spans="1:18" ht="42.75" customHeight="1">
      <c r="A33" s="9" t="s">
        <v>234</v>
      </c>
      <c r="B33" s="7">
        <v>6</v>
      </c>
      <c r="C33" s="7" t="s">
        <v>20</v>
      </c>
      <c r="D33" s="7" t="s">
        <v>21</v>
      </c>
      <c r="E33" s="8">
        <v>3</v>
      </c>
      <c r="F33" s="8">
        <v>3</v>
      </c>
      <c r="G33" s="8">
        <v>3</v>
      </c>
      <c r="H33" s="14"/>
      <c r="I33" s="8"/>
      <c r="J33" s="8"/>
      <c r="K33" s="7"/>
      <c r="L33" s="8"/>
      <c r="M33" s="7"/>
      <c r="N33" s="8"/>
      <c r="O33" s="8"/>
      <c r="P33" s="8"/>
      <c r="Q33" s="8"/>
      <c r="R33" s="8"/>
    </row>
    <row r="34" spans="1:18" ht="42.75" customHeight="1">
      <c r="A34" s="9" t="s">
        <v>147</v>
      </c>
      <c r="B34" s="7">
        <v>4</v>
      </c>
      <c r="C34" s="7" t="s">
        <v>55</v>
      </c>
      <c r="D34" s="7" t="s">
        <v>21</v>
      </c>
      <c r="E34" s="8">
        <v>2</v>
      </c>
      <c r="F34" s="8">
        <v>1</v>
      </c>
      <c r="G34" s="8">
        <v>2</v>
      </c>
      <c r="H34" s="14"/>
      <c r="I34" s="8"/>
      <c r="J34" s="8"/>
      <c r="K34" s="7"/>
      <c r="L34" s="8"/>
      <c r="M34" s="7"/>
      <c r="N34" s="8"/>
      <c r="O34" s="8"/>
      <c r="P34" s="8"/>
      <c r="Q34" s="8"/>
      <c r="R34" s="8"/>
    </row>
    <row r="35" spans="1:18" ht="42.75" customHeight="1">
      <c r="A35" s="9" t="s">
        <v>285</v>
      </c>
      <c r="B35" s="7">
        <v>25</v>
      </c>
      <c r="C35" s="7" t="s">
        <v>20</v>
      </c>
      <c r="D35" s="7" t="s">
        <v>21</v>
      </c>
      <c r="E35" s="8">
        <v>10</v>
      </c>
      <c r="F35" s="8">
        <v>6</v>
      </c>
      <c r="G35" s="8">
        <v>10</v>
      </c>
      <c r="H35" s="14">
        <v>2</v>
      </c>
      <c r="I35" s="8"/>
      <c r="J35" s="8"/>
      <c r="K35" s="7"/>
      <c r="L35" s="8"/>
      <c r="M35" s="7"/>
      <c r="N35" s="8"/>
      <c r="O35" s="8"/>
      <c r="P35" s="8"/>
      <c r="Q35" s="8"/>
      <c r="R35" s="8"/>
    </row>
    <row r="36" spans="1:18" ht="42.75" customHeight="1">
      <c r="A36" s="9" t="s">
        <v>264</v>
      </c>
      <c r="B36" s="7">
        <v>5</v>
      </c>
      <c r="C36" s="7" t="s">
        <v>20</v>
      </c>
      <c r="D36" s="7" t="s">
        <v>21</v>
      </c>
      <c r="E36" s="8">
        <v>2</v>
      </c>
      <c r="F36" s="8">
        <v>2</v>
      </c>
      <c r="G36" s="8">
        <v>1</v>
      </c>
      <c r="H36" s="14">
        <v>1</v>
      </c>
      <c r="I36" s="8"/>
      <c r="J36" s="8"/>
      <c r="K36" s="7"/>
      <c r="L36" s="8"/>
      <c r="M36" s="7"/>
      <c r="N36" s="8"/>
      <c r="O36" s="8"/>
      <c r="P36" s="8"/>
      <c r="Q36" s="8"/>
      <c r="R36" s="8"/>
    </row>
    <row r="37" spans="1:18" s="1" customFormat="1" ht="42.75" customHeight="1">
      <c r="A37" s="10" t="s">
        <v>240</v>
      </c>
      <c r="B37" s="22">
        <v>70</v>
      </c>
      <c r="C37" s="22" t="s">
        <v>52</v>
      </c>
      <c r="D37" s="22" t="s">
        <v>21</v>
      </c>
      <c r="E37" s="14">
        <v>15</v>
      </c>
      <c r="F37" s="14">
        <v>15</v>
      </c>
      <c r="G37" s="14">
        <v>15</v>
      </c>
      <c r="H37" s="14">
        <v>15</v>
      </c>
      <c r="I37" s="14"/>
      <c r="J37" s="14"/>
      <c r="K37" s="22"/>
      <c r="L37" s="14"/>
      <c r="M37" s="22"/>
      <c r="N37" s="14"/>
      <c r="O37" s="14">
        <v>1</v>
      </c>
      <c r="P37" s="14"/>
      <c r="Q37" s="14"/>
      <c r="R37" s="14"/>
    </row>
    <row r="38" spans="1:18" ht="42.75" customHeight="1">
      <c r="A38" s="9" t="s">
        <v>286</v>
      </c>
      <c r="B38" s="7">
        <v>2</v>
      </c>
      <c r="C38" s="7" t="s">
        <v>52</v>
      </c>
      <c r="D38" s="7" t="s">
        <v>21</v>
      </c>
      <c r="E38" s="8">
        <v>1</v>
      </c>
      <c r="F38" s="8">
        <v>1</v>
      </c>
      <c r="G38" s="8"/>
      <c r="H38" s="14">
        <v>1</v>
      </c>
      <c r="I38" s="8"/>
      <c r="J38" s="8"/>
      <c r="K38" s="7"/>
      <c r="L38" s="8"/>
      <c r="M38" s="7"/>
      <c r="N38" s="8"/>
      <c r="O38" s="8"/>
      <c r="P38" s="8"/>
      <c r="Q38" s="8"/>
      <c r="R38" s="8"/>
    </row>
    <row r="39" spans="1:18" ht="42.75" customHeight="1">
      <c r="A39" s="9" t="s">
        <v>287</v>
      </c>
      <c r="B39" s="7">
        <v>2</v>
      </c>
      <c r="C39" s="7" t="s">
        <v>52</v>
      </c>
      <c r="D39" s="7" t="s">
        <v>21</v>
      </c>
      <c r="E39" s="8">
        <v>1</v>
      </c>
      <c r="F39" s="8">
        <v>1</v>
      </c>
      <c r="G39" s="8"/>
      <c r="H39" s="14">
        <v>1</v>
      </c>
      <c r="I39" s="8"/>
      <c r="J39" s="8"/>
      <c r="K39" s="7"/>
      <c r="L39" s="8"/>
      <c r="M39" s="7"/>
      <c r="N39" s="8"/>
      <c r="O39" s="8"/>
      <c r="P39" s="8"/>
      <c r="Q39" s="8"/>
      <c r="R39" s="8"/>
    </row>
    <row r="40" spans="1:18" ht="42.75" customHeight="1">
      <c r="A40" s="9" t="s">
        <v>193</v>
      </c>
      <c r="B40" s="7">
        <v>4</v>
      </c>
      <c r="C40" s="7" t="s">
        <v>20</v>
      </c>
      <c r="D40" s="7" t="s">
        <v>21</v>
      </c>
      <c r="E40" s="8">
        <v>2</v>
      </c>
      <c r="F40" s="8">
        <v>1</v>
      </c>
      <c r="G40" s="8">
        <v>1</v>
      </c>
      <c r="H40" s="14">
        <v>1</v>
      </c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42.75" customHeight="1">
      <c r="A41" s="9" t="s">
        <v>137</v>
      </c>
      <c r="B41" s="7">
        <v>4</v>
      </c>
      <c r="C41" s="7" t="s">
        <v>20</v>
      </c>
      <c r="D41" s="7" t="s">
        <v>21</v>
      </c>
      <c r="E41" s="8">
        <v>2</v>
      </c>
      <c r="F41" s="8">
        <v>1</v>
      </c>
      <c r="G41" s="8">
        <v>1</v>
      </c>
      <c r="H41" s="14">
        <v>1</v>
      </c>
      <c r="I41" s="8"/>
      <c r="J41" s="8"/>
      <c r="K41" s="7"/>
      <c r="L41" s="8"/>
      <c r="M41" s="7"/>
      <c r="N41" s="8"/>
      <c r="O41" s="8"/>
      <c r="P41" s="8"/>
      <c r="Q41" s="8"/>
      <c r="R41" s="8"/>
    </row>
    <row r="42" spans="1:18" ht="42.75" customHeight="1">
      <c r="A42" s="9" t="s">
        <v>262</v>
      </c>
      <c r="B42" s="7">
        <v>11</v>
      </c>
      <c r="C42" s="7" t="s">
        <v>52</v>
      </c>
      <c r="D42" s="7" t="s">
        <v>21</v>
      </c>
      <c r="E42" s="8">
        <v>5</v>
      </c>
      <c r="F42" s="8">
        <v>3</v>
      </c>
      <c r="G42" s="8">
        <v>5</v>
      </c>
      <c r="H42" s="14">
        <v>2</v>
      </c>
      <c r="I42" s="8"/>
      <c r="J42" s="8"/>
      <c r="K42" s="7"/>
      <c r="L42" s="8"/>
      <c r="M42" s="7"/>
      <c r="N42" s="8"/>
      <c r="O42" s="8"/>
      <c r="P42" s="8"/>
      <c r="Q42" s="8"/>
      <c r="R42" s="8"/>
    </row>
    <row r="43" spans="1:18" ht="42.75" customHeight="1">
      <c r="A43" s="9" t="s">
        <v>288</v>
      </c>
      <c r="B43" s="7">
        <v>3</v>
      </c>
      <c r="C43" s="7" t="s">
        <v>20</v>
      </c>
      <c r="D43" s="7" t="s">
        <v>21</v>
      </c>
      <c r="E43" s="8">
        <v>1</v>
      </c>
      <c r="F43" s="8">
        <v>1</v>
      </c>
      <c r="G43" s="8">
        <v>1</v>
      </c>
      <c r="H43" s="14">
        <v>1</v>
      </c>
      <c r="I43" s="8"/>
      <c r="J43" s="8"/>
      <c r="K43" s="7"/>
      <c r="L43" s="8"/>
      <c r="M43" s="7"/>
      <c r="N43" s="8"/>
      <c r="O43" s="8"/>
      <c r="P43" s="8"/>
      <c r="Q43" s="8"/>
      <c r="R43" s="8"/>
    </row>
    <row r="44" spans="1:18" ht="42.75" customHeight="1">
      <c r="A44" s="9" t="s">
        <v>266</v>
      </c>
      <c r="B44" s="7">
        <v>2</v>
      </c>
      <c r="C44" s="7" t="s">
        <v>20</v>
      </c>
      <c r="D44" s="7" t="s">
        <v>21</v>
      </c>
      <c r="E44" s="8">
        <v>1</v>
      </c>
      <c r="F44" s="8">
        <v>1</v>
      </c>
      <c r="G44" s="8">
        <v>1</v>
      </c>
      <c r="H44" s="14">
        <v>1</v>
      </c>
      <c r="I44" s="8"/>
      <c r="J44" s="8"/>
      <c r="K44" s="7"/>
      <c r="L44" s="8"/>
      <c r="M44" s="7"/>
      <c r="N44" s="8"/>
      <c r="O44" s="8"/>
      <c r="P44" s="8"/>
      <c r="Q44" s="8"/>
      <c r="R44" s="8"/>
    </row>
    <row r="45" spans="1:18" ht="42.75" customHeight="1">
      <c r="A45" s="9" t="s">
        <v>91</v>
      </c>
      <c r="B45" s="7">
        <v>2</v>
      </c>
      <c r="C45" s="7" t="s">
        <v>20</v>
      </c>
      <c r="D45" s="7" t="s">
        <v>21</v>
      </c>
      <c r="E45" s="8">
        <v>1</v>
      </c>
      <c r="F45" s="8">
        <v>1</v>
      </c>
      <c r="G45" s="8">
        <v>1</v>
      </c>
      <c r="H45" s="14">
        <v>1</v>
      </c>
      <c r="I45" s="8"/>
      <c r="J45" s="8"/>
      <c r="K45" s="7"/>
      <c r="L45" s="8"/>
      <c r="M45" s="7"/>
      <c r="N45" s="8"/>
      <c r="O45" s="8"/>
      <c r="P45" s="8"/>
      <c r="Q45" s="8"/>
      <c r="R45" s="8"/>
    </row>
    <row r="46" spans="1:18" ht="42.75" customHeight="1">
      <c r="A46" s="9" t="s">
        <v>145</v>
      </c>
      <c r="B46" s="7">
        <v>4</v>
      </c>
      <c r="C46" s="7" t="s">
        <v>20</v>
      </c>
      <c r="D46" s="7" t="s">
        <v>21</v>
      </c>
      <c r="E46" s="8">
        <v>2</v>
      </c>
      <c r="F46" s="8"/>
      <c r="G46" s="8">
        <v>2</v>
      </c>
      <c r="H46" s="14"/>
      <c r="I46" s="8"/>
      <c r="J46" s="8"/>
      <c r="K46" s="7"/>
      <c r="L46" s="8"/>
      <c r="M46" s="7"/>
      <c r="N46" s="8"/>
      <c r="O46" s="8"/>
      <c r="P46" s="8"/>
      <c r="Q46" s="8"/>
      <c r="R46" s="8"/>
    </row>
    <row r="47" spans="1:18" ht="42.75" customHeight="1">
      <c r="A47" s="9" t="s">
        <v>128</v>
      </c>
      <c r="B47" s="7">
        <v>2</v>
      </c>
      <c r="C47" s="7" t="s">
        <v>52</v>
      </c>
      <c r="D47" s="7" t="s">
        <v>21</v>
      </c>
      <c r="E47" s="8">
        <v>1</v>
      </c>
      <c r="F47" s="8">
        <v>1</v>
      </c>
      <c r="G47" s="8">
        <v>1</v>
      </c>
      <c r="H47" s="14"/>
      <c r="I47" s="8"/>
      <c r="J47" s="8"/>
      <c r="K47" s="7"/>
      <c r="L47" s="8"/>
      <c r="M47" s="7"/>
      <c r="N47" s="8"/>
      <c r="O47" s="8"/>
      <c r="P47" s="8"/>
      <c r="Q47" s="8"/>
      <c r="R47" s="8"/>
    </row>
    <row r="48" spans="1:18" ht="42.75" customHeight="1">
      <c r="A48" s="9" t="s">
        <v>116</v>
      </c>
      <c r="B48" s="7">
        <v>3</v>
      </c>
      <c r="C48" s="7" t="s">
        <v>52</v>
      </c>
      <c r="D48" s="7" t="s">
        <v>21</v>
      </c>
      <c r="E48" s="8">
        <v>1</v>
      </c>
      <c r="F48" s="8">
        <v>1</v>
      </c>
      <c r="G48" s="8">
        <v>1</v>
      </c>
      <c r="H48" s="14"/>
      <c r="I48" s="8"/>
      <c r="J48" s="8"/>
      <c r="K48" s="7"/>
      <c r="L48" s="8"/>
      <c r="M48" s="7"/>
      <c r="N48" s="8"/>
      <c r="O48" s="8"/>
      <c r="P48" s="8"/>
      <c r="Q48" s="8"/>
      <c r="R48" s="8"/>
    </row>
    <row r="49" spans="1:18" ht="42.75" customHeight="1">
      <c r="A49" s="9" t="s">
        <v>222</v>
      </c>
      <c r="B49" s="7">
        <v>8</v>
      </c>
      <c r="C49" s="7" t="s">
        <v>52</v>
      </c>
      <c r="D49" s="7" t="s">
        <v>21</v>
      </c>
      <c r="E49" s="8">
        <v>3</v>
      </c>
      <c r="F49" s="8">
        <v>1</v>
      </c>
      <c r="G49" s="8">
        <v>3</v>
      </c>
      <c r="H49" s="14">
        <v>1</v>
      </c>
      <c r="I49" s="8"/>
      <c r="J49" s="8"/>
      <c r="K49" s="7"/>
      <c r="L49" s="8"/>
      <c r="M49" s="7"/>
      <c r="N49" s="8"/>
      <c r="O49" s="8"/>
      <c r="P49" s="8"/>
      <c r="Q49" s="8"/>
      <c r="R49" s="8"/>
    </row>
    <row r="50" spans="1:18" ht="42.75" customHeight="1">
      <c r="A50" s="9" t="s">
        <v>289</v>
      </c>
      <c r="B50" s="7">
        <v>10</v>
      </c>
      <c r="C50" s="7" t="s">
        <v>52</v>
      </c>
      <c r="D50" s="7" t="s">
        <v>21</v>
      </c>
      <c r="E50" s="8">
        <v>4</v>
      </c>
      <c r="F50" s="8">
        <v>2</v>
      </c>
      <c r="G50" s="8">
        <v>4</v>
      </c>
      <c r="H50" s="14">
        <v>1</v>
      </c>
      <c r="I50" s="8"/>
      <c r="J50" s="8"/>
      <c r="K50" s="7"/>
      <c r="L50" s="8"/>
      <c r="M50" s="7"/>
      <c r="N50" s="8"/>
      <c r="O50" s="8"/>
      <c r="P50" s="8"/>
      <c r="Q50" s="8"/>
      <c r="R50" s="8"/>
    </row>
    <row r="51" spans="1:18" ht="42.75" customHeight="1">
      <c r="A51" s="9" t="s">
        <v>269</v>
      </c>
      <c r="B51" s="7">
        <v>4</v>
      </c>
      <c r="C51" s="7" t="s">
        <v>52</v>
      </c>
      <c r="D51" s="7" t="s">
        <v>21</v>
      </c>
      <c r="E51" s="8">
        <v>2</v>
      </c>
      <c r="F51" s="8">
        <v>2</v>
      </c>
      <c r="G51" s="8">
        <v>2</v>
      </c>
      <c r="H51" s="14"/>
      <c r="I51" s="8"/>
      <c r="J51" s="8"/>
      <c r="K51" s="7"/>
      <c r="L51" s="8"/>
      <c r="M51" s="7"/>
      <c r="N51" s="8"/>
      <c r="O51" s="8"/>
      <c r="P51" s="8"/>
      <c r="Q51" s="8"/>
      <c r="R51" s="8"/>
    </row>
    <row r="52" spans="1:18" ht="42.75" customHeight="1">
      <c r="A52" s="9" t="s">
        <v>290</v>
      </c>
      <c r="B52" s="7">
        <v>2</v>
      </c>
      <c r="C52" s="7" t="s">
        <v>52</v>
      </c>
      <c r="D52" s="7" t="s">
        <v>21</v>
      </c>
      <c r="E52" s="8">
        <v>1</v>
      </c>
      <c r="F52" s="8">
        <v>1</v>
      </c>
      <c r="G52" s="8">
        <v>1</v>
      </c>
      <c r="H52" s="14">
        <v>1</v>
      </c>
      <c r="I52" s="8"/>
      <c r="J52" s="8"/>
      <c r="K52" s="7"/>
      <c r="L52" s="8"/>
      <c r="M52" s="7"/>
      <c r="N52" s="8"/>
      <c r="O52" s="8"/>
      <c r="P52" s="8"/>
      <c r="Q52" s="8"/>
      <c r="R52" s="8"/>
    </row>
    <row r="53" spans="1:18" ht="42.75" customHeight="1">
      <c r="A53" s="9" t="s">
        <v>117</v>
      </c>
      <c r="B53" s="7">
        <v>2</v>
      </c>
      <c r="C53" s="7" t="s">
        <v>56</v>
      </c>
      <c r="D53" s="7" t="s">
        <v>21</v>
      </c>
      <c r="E53" s="8">
        <v>1</v>
      </c>
      <c r="F53" s="8">
        <v>1</v>
      </c>
      <c r="G53" s="8">
        <v>1</v>
      </c>
      <c r="H53" s="14">
        <v>1</v>
      </c>
      <c r="I53" s="8"/>
      <c r="J53" s="8"/>
      <c r="K53" s="7"/>
      <c r="L53" s="8"/>
      <c r="M53" s="7"/>
      <c r="N53" s="8"/>
      <c r="O53" s="8"/>
      <c r="P53" s="8"/>
      <c r="Q53" s="8"/>
      <c r="R53" s="8"/>
    </row>
    <row r="54" spans="1:18" ht="42.75" customHeight="1">
      <c r="A54" s="9" t="s">
        <v>95</v>
      </c>
      <c r="B54" s="7">
        <v>2</v>
      </c>
      <c r="C54" s="7" t="s">
        <v>57</v>
      </c>
      <c r="D54" s="7" t="s">
        <v>21</v>
      </c>
      <c r="E54" s="8">
        <v>1</v>
      </c>
      <c r="F54" s="8">
        <v>1</v>
      </c>
      <c r="G54" s="8">
        <v>1</v>
      </c>
      <c r="H54" s="14">
        <v>1</v>
      </c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2.75" customHeight="1">
      <c r="A55" s="9" t="s">
        <v>203</v>
      </c>
      <c r="B55" s="7">
        <v>4</v>
      </c>
      <c r="C55" s="7" t="s">
        <v>20</v>
      </c>
      <c r="D55" s="7" t="s">
        <v>21</v>
      </c>
      <c r="E55" s="8">
        <v>1</v>
      </c>
      <c r="F55" s="8">
        <v>1</v>
      </c>
      <c r="G55" s="8">
        <v>1</v>
      </c>
      <c r="H55" s="14">
        <v>1</v>
      </c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2.75" customHeight="1">
      <c r="A56" s="9" t="s">
        <v>291</v>
      </c>
      <c r="B56" s="7">
        <v>6</v>
      </c>
      <c r="C56" s="7" t="s">
        <v>20</v>
      </c>
      <c r="D56" s="7" t="s">
        <v>21</v>
      </c>
      <c r="E56" s="8">
        <v>3</v>
      </c>
      <c r="F56" s="8">
        <v>2</v>
      </c>
      <c r="G56" s="8">
        <v>3</v>
      </c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2.75" customHeight="1">
      <c r="A57" s="9" t="s">
        <v>124</v>
      </c>
      <c r="B57" s="7">
        <v>2</v>
      </c>
      <c r="C57" s="7" t="s">
        <v>20</v>
      </c>
      <c r="D57" s="7" t="s">
        <v>21</v>
      </c>
      <c r="E57" s="8">
        <v>1</v>
      </c>
      <c r="F57" s="8">
        <v>1</v>
      </c>
      <c r="G57" s="8">
        <v>1</v>
      </c>
      <c r="H57" s="14">
        <v>1</v>
      </c>
      <c r="I57" s="8"/>
      <c r="J57" s="8"/>
      <c r="K57" s="7"/>
      <c r="L57" s="8"/>
      <c r="M57" s="7"/>
      <c r="N57" s="8"/>
      <c r="O57" s="8"/>
      <c r="P57" s="8"/>
      <c r="Q57" s="8"/>
      <c r="R57" s="8"/>
    </row>
    <row r="58" spans="1:18" ht="42.75" customHeight="1">
      <c r="A58" s="9" t="s">
        <v>102</v>
      </c>
      <c r="B58" s="7">
        <v>2</v>
      </c>
      <c r="C58" s="7" t="s">
        <v>20</v>
      </c>
      <c r="D58" s="7" t="s">
        <v>21</v>
      </c>
      <c r="E58" s="8">
        <v>1</v>
      </c>
      <c r="F58" s="8">
        <v>1</v>
      </c>
      <c r="G58" s="8">
        <v>1</v>
      </c>
      <c r="H58" s="14">
        <v>1</v>
      </c>
      <c r="I58" s="8"/>
      <c r="J58" s="8"/>
      <c r="K58" s="7"/>
      <c r="L58" s="8"/>
      <c r="M58" s="7"/>
      <c r="N58" s="8"/>
      <c r="O58" s="8"/>
      <c r="P58" s="8"/>
      <c r="Q58" s="8"/>
      <c r="R58" s="8"/>
    </row>
    <row r="59" spans="1:18" ht="42.75" customHeight="1">
      <c r="A59" s="9" t="s">
        <v>120</v>
      </c>
      <c r="B59" s="7">
        <v>4</v>
      </c>
      <c r="C59" s="7" t="s">
        <v>20</v>
      </c>
      <c r="D59" s="7" t="s">
        <v>21</v>
      </c>
      <c r="E59" s="8">
        <v>1</v>
      </c>
      <c r="F59" s="8">
        <v>1</v>
      </c>
      <c r="G59" s="8">
        <v>1</v>
      </c>
      <c r="H59" s="14">
        <v>1</v>
      </c>
      <c r="I59" s="8"/>
      <c r="J59" s="8"/>
      <c r="K59" s="7"/>
      <c r="L59" s="8"/>
      <c r="M59" s="7"/>
      <c r="N59" s="8"/>
      <c r="O59" s="8"/>
      <c r="P59" s="8"/>
      <c r="Q59" s="8"/>
      <c r="R59" s="8"/>
    </row>
    <row r="60" spans="1:18" ht="42.75" customHeight="1">
      <c r="A60" s="9" t="s">
        <v>143</v>
      </c>
      <c r="B60" s="7">
        <v>3</v>
      </c>
      <c r="C60" s="7" t="s">
        <v>20</v>
      </c>
      <c r="D60" s="7" t="s">
        <v>21</v>
      </c>
      <c r="E60" s="8">
        <v>1</v>
      </c>
      <c r="F60" s="8">
        <v>1</v>
      </c>
      <c r="G60" s="8">
        <v>1</v>
      </c>
      <c r="H60" s="14">
        <v>1</v>
      </c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42.75" customHeight="1">
      <c r="A61" s="9" t="s">
        <v>136</v>
      </c>
      <c r="B61" s="7">
        <v>4</v>
      </c>
      <c r="C61" s="7" t="s">
        <v>20</v>
      </c>
      <c r="D61" s="7" t="s">
        <v>21</v>
      </c>
      <c r="E61" s="8">
        <v>1</v>
      </c>
      <c r="F61" s="8">
        <v>1</v>
      </c>
      <c r="G61" s="8">
        <v>1</v>
      </c>
      <c r="H61" s="14">
        <v>1</v>
      </c>
      <c r="I61" s="8"/>
      <c r="J61" s="8"/>
      <c r="K61" s="7"/>
      <c r="L61" s="8"/>
      <c r="M61" s="7"/>
      <c r="N61" s="8"/>
      <c r="O61" s="8"/>
      <c r="P61" s="8"/>
      <c r="Q61" s="8"/>
      <c r="R61" s="8"/>
    </row>
    <row r="62" spans="1:18" ht="42.75" customHeight="1">
      <c r="A62" s="9" t="s">
        <v>224</v>
      </c>
      <c r="B62" s="7">
        <v>4</v>
      </c>
      <c r="C62" s="7" t="s">
        <v>20</v>
      </c>
      <c r="D62" s="7" t="s">
        <v>21</v>
      </c>
      <c r="E62" s="8">
        <v>1</v>
      </c>
      <c r="F62" s="8">
        <v>1</v>
      </c>
      <c r="G62" s="8">
        <v>1</v>
      </c>
      <c r="H62" s="14">
        <v>1</v>
      </c>
      <c r="I62" s="8"/>
      <c r="J62" s="8"/>
      <c r="K62" s="7"/>
      <c r="L62" s="8"/>
      <c r="M62" s="7"/>
      <c r="N62" s="8"/>
      <c r="O62" s="8"/>
      <c r="P62" s="8"/>
      <c r="Q62" s="8"/>
      <c r="R62" s="8"/>
    </row>
    <row r="63" spans="1:18" ht="42.75" customHeight="1">
      <c r="A63" s="9" t="s">
        <v>292</v>
      </c>
      <c r="B63" s="7">
        <v>8</v>
      </c>
      <c r="C63" s="7" t="s">
        <v>20</v>
      </c>
      <c r="D63" s="7" t="s">
        <v>21</v>
      </c>
      <c r="E63" s="8">
        <v>3</v>
      </c>
      <c r="F63" s="8">
        <v>2</v>
      </c>
      <c r="G63" s="8">
        <v>2</v>
      </c>
      <c r="H63" s="14"/>
      <c r="I63" s="8"/>
      <c r="J63" s="8"/>
      <c r="K63" s="7"/>
      <c r="L63" s="8"/>
      <c r="M63" s="7"/>
      <c r="N63" s="8"/>
      <c r="O63" s="8"/>
      <c r="P63" s="8"/>
      <c r="Q63" s="8"/>
      <c r="R63" s="8"/>
    </row>
    <row r="64" spans="1:18" ht="42.75" customHeight="1">
      <c r="A64" s="9" t="s">
        <v>293</v>
      </c>
      <c r="B64" s="7">
        <v>4</v>
      </c>
      <c r="C64" s="7" t="s">
        <v>20</v>
      </c>
      <c r="D64" s="7" t="s">
        <v>21</v>
      </c>
      <c r="E64" s="8">
        <v>1</v>
      </c>
      <c r="F64" s="8">
        <v>1</v>
      </c>
      <c r="G64" s="8">
        <v>1</v>
      </c>
      <c r="H64" s="14"/>
      <c r="I64" s="8"/>
      <c r="J64" s="8"/>
      <c r="K64" s="7"/>
      <c r="L64" s="8"/>
      <c r="M64" s="7"/>
      <c r="N64" s="8"/>
      <c r="O64" s="8"/>
      <c r="P64" s="8"/>
      <c r="Q64" s="8"/>
      <c r="R64" s="8"/>
    </row>
    <row r="65" spans="1:18" ht="42.75" customHeight="1">
      <c r="A65" s="9" t="s">
        <v>294</v>
      </c>
      <c r="B65" s="7">
        <v>4</v>
      </c>
      <c r="C65" s="7" t="s">
        <v>52</v>
      </c>
      <c r="D65" s="7" t="s">
        <v>21</v>
      </c>
      <c r="E65" s="8">
        <v>1</v>
      </c>
      <c r="F65" s="8">
        <v>1</v>
      </c>
      <c r="G65" s="8">
        <v>1</v>
      </c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42.75" customHeight="1">
      <c r="A66" s="9" t="s">
        <v>214</v>
      </c>
      <c r="B66" s="7">
        <v>3</v>
      </c>
      <c r="C66" s="7" t="s">
        <v>20</v>
      </c>
      <c r="D66" s="7" t="s">
        <v>21</v>
      </c>
      <c r="E66" s="8">
        <v>1</v>
      </c>
      <c r="F66" s="8">
        <v>1</v>
      </c>
      <c r="G66" s="8">
        <v>1</v>
      </c>
      <c r="H66" s="14">
        <v>1</v>
      </c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2.75" customHeight="1">
      <c r="A67" s="9" t="s">
        <v>107</v>
      </c>
      <c r="B67" s="7">
        <v>3</v>
      </c>
      <c r="C67" s="7" t="s">
        <v>52</v>
      </c>
      <c r="D67" s="7" t="s">
        <v>21</v>
      </c>
      <c r="E67" s="8">
        <v>1</v>
      </c>
      <c r="F67" s="8">
        <v>1</v>
      </c>
      <c r="G67" s="8">
        <v>1</v>
      </c>
      <c r="H67" s="14">
        <v>1</v>
      </c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42.75" customHeight="1">
      <c r="A68" s="9" t="s">
        <v>295</v>
      </c>
      <c r="B68" s="7">
        <v>6</v>
      </c>
      <c r="C68" s="7" t="s">
        <v>20</v>
      </c>
      <c r="D68" s="7" t="s">
        <v>21</v>
      </c>
      <c r="E68" s="8">
        <v>2</v>
      </c>
      <c r="F68" s="8">
        <v>2</v>
      </c>
      <c r="G68" s="8">
        <v>2</v>
      </c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42.75" customHeight="1">
      <c r="A69" s="6" t="s">
        <v>296</v>
      </c>
      <c r="B69" s="7">
        <v>3</v>
      </c>
      <c r="C69" s="7" t="s">
        <v>20</v>
      </c>
      <c r="D69" s="7" t="s">
        <v>21</v>
      </c>
      <c r="E69" s="8">
        <v>1</v>
      </c>
      <c r="F69" s="8">
        <v>1</v>
      </c>
      <c r="G69" s="8">
        <v>1</v>
      </c>
      <c r="H69" s="14"/>
      <c r="I69" s="8"/>
      <c r="J69" s="8"/>
      <c r="K69" s="7"/>
      <c r="L69" s="8"/>
      <c r="M69" s="7"/>
      <c r="N69" s="8"/>
      <c r="O69" s="8"/>
      <c r="P69" s="8"/>
      <c r="Q69" s="8"/>
      <c r="R69" s="8"/>
    </row>
    <row r="70" spans="1:18" ht="42.75" customHeight="1">
      <c r="A70" s="6" t="s">
        <v>162</v>
      </c>
      <c r="B70" s="7">
        <v>4</v>
      </c>
      <c r="C70" s="7" t="s">
        <v>52</v>
      </c>
      <c r="D70" s="7" t="s">
        <v>21</v>
      </c>
      <c r="E70" s="8">
        <v>2</v>
      </c>
      <c r="F70" s="8">
        <v>2</v>
      </c>
      <c r="G70" s="8">
        <v>2</v>
      </c>
      <c r="H70" s="14"/>
      <c r="I70" s="8"/>
      <c r="J70" s="8"/>
      <c r="K70" s="7"/>
      <c r="L70" s="8"/>
      <c r="M70" s="7"/>
      <c r="N70" s="8"/>
      <c r="O70" s="8"/>
      <c r="P70" s="8"/>
      <c r="Q70" s="8"/>
      <c r="R70" s="8"/>
    </row>
    <row r="71" spans="1:18" ht="42.75" customHeight="1">
      <c r="A71" s="6" t="s">
        <v>297</v>
      </c>
      <c r="B71" s="7">
        <v>2</v>
      </c>
      <c r="C71" s="7" t="s">
        <v>20</v>
      </c>
      <c r="D71" s="7" t="s">
        <v>21</v>
      </c>
      <c r="E71" s="8">
        <v>1</v>
      </c>
      <c r="F71" s="8">
        <v>1</v>
      </c>
      <c r="G71" s="8">
        <v>1</v>
      </c>
      <c r="H71" s="14"/>
      <c r="I71" s="8"/>
      <c r="J71" s="8"/>
      <c r="K71" s="7"/>
      <c r="L71" s="8"/>
      <c r="M71" s="7"/>
      <c r="N71" s="8"/>
      <c r="O71" s="8"/>
      <c r="P71" s="8"/>
      <c r="Q71" s="8"/>
      <c r="R71" s="8"/>
    </row>
    <row r="72" spans="1:18" ht="42.75" customHeight="1">
      <c r="A72" s="6" t="s">
        <v>238</v>
      </c>
      <c r="B72" s="7">
        <v>3</v>
      </c>
      <c r="C72" s="7" t="s">
        <v>20</v>
      </c>
      <c r="D72" s="7" t="s">
        <v>21</v>
      </c>
      <c r="E72" s="8">
        <v>1</v>
      </c>
      <c r="F72" s="8">
        <v>1</v>
      </c>
      <c r="G72" s="8">
        <v>1</v>
      </c>
      <c r="H72" s="14"/>
      <c r="I72" s="8"/>
      <c r="J72" s="8"/>
      <c r="K72" s="7"/>
      <c r="L72" s="8"/>
      <c r="M72" s="7"/>
      <c r="N72" s="8"/>
      <c r="O72" s="8"/>
      <c r="P72" s="8"/>
      <c r="Q72" s="8"/>
      <c r="R72" s="8"/>
    </row>
    <row r="73" spans="1:18" ht="42.75" customHeight="1">
      <c r="A73" s="6" t="s">
        <v>195</v>
      </c>
      <c r="B73" s="7">
        <v>3</v>
      </c>
      <c r="C73" s="7" t="s">
        <v>52</v>
      </c>
      <c r="D73" s="7" t="s">
        <v>21</v>
      </c>
      <c r="E73" s="8">
        <v>1</v>
      </c>
      <c r="F73" s="8">
        <v>1</v>
      </c>
      <c r="G73" s="8">
        <v>1</v>
      </c>
      <c r="H73" s="14"/>
      <c r="I73" s="8"/>
      <c r="J73" s="8"/>
      <c r="K73" s="7"/>
      <c r="L73" s="8"/>
      <c r="M73" s="7"/>
      <c r="N73" s="8"/>
      <c r="O73" s="8"/>
      <c r="P73" s="8"/>
      <c r="Q73" s="8"/>
      <c r="R73" s="8"/>
    </row>
    <row r="74" spans="1:18" ht="42.75" customHeight="1">
      <c r="A74" s="6" t="s">
        <v>165</v>
      </c>
      <c r="B74" s="7">
        <v>4</v>
      </c>
      <c r="C74" s="7" t="s">
        <v>58</v>
      </c>
      <c r="D74" s="7" t="s">
        <v>21</v>
      </c>
      <c r="E74" s="8">
        <v>2</v>
      </c>
      <c r="F74" s="8">
        <v>2</v>
      </c>
      <c r="G74" s="8">
        <v>2</v>
      </c>
      <c r="H74" s="14"/>
      <c r="I74" s="8"/>
      <c r="J74" s="8"/>
      <c r="K74" s="7"/>
      <c r="L74" s="8"/>
      <c r="M74" s="7"/>
      <c r="N74" s="8"/>
      <c r="O74" s="8"/>
      <c r="P74" s="8"/>
      <c r="Q74" s="8"/>
      <c r="R74" s="8"/>
    </row>
    <row r="75" spans="1:18" ht="42.75" customHeight="1">
      <c r="A75" s="6" t="s">
        <v>298</v>
      </c>
      <c r="B75" s="7">
        <v>3</v>
      </c>
      <c r="C75" s="7" t="s">
        <v>59</v>
      </c>
      <c r="D75" s="7" t="s">
        <v>21</v>
      </c>
      <c r="E75" s="8">
        <v>1</v>
      </c>
      <c r="F75" s="8">
        <v>1</v>
      </c>
      <c r="G75" s="8">
        <v>1</v>
      </c>
      <c r="H75" s="14"/>
      <c r="I75" s="8"/>
      <c r="J75" s="8"/>
      <c r="K75" s="7"/>
      <c r="L75" s="8"/>
      <c r="M75" s="7"/>
      <c r="N75" s="8"/>
      <c r="O75" s="8"/>
      <c r="P75" s="8"/>
      <c r="Q75" s="8"/>
      <c r="R75" s="8"/>
    </row>
    <row r="76" spans="1:18" ht="42.75" customHeight="1">
      <c r="A76" s="6" t="s">
        <v>122</v>
      </c>
      <c r="B76" s="7">
        <v>2</v>
      </c>
      <c r="C76" s="7" t="s">
        <v>20</v>
      </c>
      <c r="D76" s="7" t="s">
        <v>21</v>
      </c>
      <c r="E76" s="8">
        <v>1</v>
      </c>
      <c r="F76" s="8">
        <v>1</v>
      </c>
      <c r="G76" s="8">
        <v>1</v>
      </c>
      <c r="H76" s="14"/>
      <c r="I76" s="8"/>
      <c r="J76" s="8"/>
      <c r="K76" s="7"/>
      <c r="L76" s="8"/>
      <c r="M76" s="7"/>
      <c r="N76" s="8"/>
      <c r="O76" s="8"/>
      <c r="P76" s="8"/>
      <c r="Q76" s="8"/>
      <c r="R76" s="8"/>
    </row>
    <row r="77" spans="1:18" ht="42.75" customHeight="1">
      <c r="A77" s="6" t="s">
        <v>126</v>
      </c>
      <c r="B77" s="7">
        <v>2</v>
      </c>
      <c r="C77" s="7" t="s">
        <v>52</v>
      </c>
      <c r="D77" s="7" t="s">
        <v>21</v>
      </c>
      <c r="E77" s="8">
        <v>1</v>
      </c>
      <c r="F77" s="8">
        <v>1</v>
      </c>
      <c r="G77" s="8">
        <v>1</v>
      </c>
      <c r="H77" s="14"/>
      <c r="I77" s="8"/>
      <c r="J77" s="8"/>
      <c r="K77" s="7"/>
      <c r="L77" s="8"/>
      <c r="M77" s="7"/>
      <c r="N77" s="8"/>
      <c r="O77" s="8"/>
      <c r="P77" s="8"/>
      <c r="Q77" s="8"/>
      <c r="R77" s="8"/>
    </row>
    <row r="78" spans="1:18" ht="42.75" customHeight="1">
      <c r="A78" s="6" t="s">
        <v>250</v>
      </c>
      <c r="B78" s="7">
        <v>2</v>
      </c>
      <c r="C78" s="7" t="s">
        <v>20</v>
      </c>
      <c r="D78" s="7" t="s">
        <v>21</v>
      </c>
      <c r="E78" s="8">
        <v>1</v>
      </c>
      <c r="F78" s="8">
        <v>1</v>
      </c>
      <c r="G78" s="8">
        <v>1</v>
      </c>
      <c r="H78" s="14"/>
      <c r="I78" s="8"/>
      <c r="J78" s="8"/>
      <c r="K78" s="7"/>
      <c r="L78" s="8"/>
      <c r="M78" s="7"/>
      <c r="N78" s="8"/>
      <c r="O78" s="8"/>
      <c r="P78" s="8"/>
      <c r="Q78" s="8"/>
      <c r="R78" s="8"/>
    </row>
    <row r="79" spans="1:18" ht="42.75" customHeight="1">
      <c r="A79" s="9" t="s">
        <v>299</v>
      </c>
      <c r="B79" s="7">
        <v>3</v>
      </c>
      <c r="C79" s="7" t="s">
        <v>60</v>
      </c>
      <c r="D79" s="7" t="s">
        <v>21</v>
      </c>
      <c r="E79" s="8">
        <v>1</v>
      </c>
      <c r="F79" s="8">
        <v>1</v>
      </c>
      <c r="G79" s="8">
        <v>1</v>
      </c>
      <c r="H79" s="14"/>
      <c r="I79" s="8"/>
      <c r="J79" s="8"/>
      <c r="K79" s="7"/>
      <c r="L79" s="8"/>
      <c r="M79" s="7"/>
      <c r="N79" s="8"/>
      <c r="O79" s="8"/>
      <c r="P79" s="8"/>
      <c r="Q79" s="8"/>
      <c r="R79" s="8"/>
    </row>
    <row r="80" spans="1:18" ht="42.75" customHeight="1">
      <c r="A80" s="9"/>
      <c r="B80" s="7"/>
      <c r="C80" s="7" t="s">
        <v>61</v>
      </c>
      <c r="D80" s="7" t="s">
        <v>21</v>
      </c>
      <c r="E80" s="8"/>
      <c r="F80" s="8"/>
      <c r="G80" s="8"/>
      <c r="H80" s="14"/>
      <c r="I80" s="8"/>
      <c r="J80" s="8"/>
      <c r="K80" s="7"/>
      <c r="L80" s="8"/>
      <c r="M80" s="7"/>
      <c r="N80" s="8"/>
      <c r="O80" s="8"/>
      <c r="P80" s="8"/>
      <c r="Q80" s="8"/>
      <c r="R80" s="8"/>
    </row>
    <row r="81" spans="1:18" ht="42.75" customHeight="1">
      <c r="A81" s="9"/>
      <c r="B81" s="7"/>
      <c r="C81" s="7" t="s">
        <v>62</v>
      </c>
      <c r="D81" s="7" t="s">
        <v>21</v>
      </c>
      <c r="E81" s="8"/>
      <c r="F81" s="8"/>
      <c r="G81" s="8"/>
      <c r="H81" s="14"/>
      <c r="I81" s="8"/>
      <c r="J81" s="8"/>
      <c r="K81" s="7"/>
      <c r="L81" s="8"/>
      <c r="M81" s="7"/>
      <c r="N81" s="8"/>
      <c r="O81" s="8"/>
      <c r="P81" s="8"/>
      <c r="Q81" s="8"/>
      <c r="R81" s="8"/>
    </row>
    <row r="82" spans="1:18" ht="42.75" customHeight="1">
      <c r="A82" s="9"/>
      <c r="B82" s="7"/>
      <c r="C82" s="7" t="s">
        <v>20</v>
      </c>
      <c r="D82" s="7" t="s">
        <v>21</v>
      </c>
      <c r="E82" s="8"/>
      <c r="F82" s="8"/>
      <c r="G82" s="8"/>
      <c r="H82" s="14"/>
      <c r="I82" s="8"/>
      <c r="J82" s="8"/>
      <c r="K82" s="7"/>
      <c r="L82" s="8"/>
      <c r="M82" s="7"/>
      <c r="N82" s="8"/>
      <c r="O82" s="8"/>
      <c r="P82" s="8"/>
      <c r="Q82" s="8"/>
      <c r="R82" s="8"/>
    </row>
    <row r="83" spans="1:18" ht="42.75" customHeight="1">
      <c r="A83" s="9"/>
      <c r="B83" s="7"/>
      <c r="C83" s="7" t="s">
        <v>52</v>
      </c>
      <c r="D83" s="7" t="s">
        <v>21</v>
      </c>
      <c r="E83" s="8"/>
      <c r="F83" s="8"/>
      <c r="G83" s="8"/>
      <c r="H83" s="14"/>
      <c r="I83" s="8"/>
      <c r="J83" s="8"/>
      <c r="K83" s="7"/>
      <c r="L83" s="8"/>
      <c r="M83" s="7"/>
      <c r="N83" s="8"/>
      <c r="O83" s="8"/>
      <c r="P83" s="8"/>
      <c r="Q83" s="8"/>
      <c r="R83" s="8"/>
    </row>
    <row r="84" spans="1:18" ht="42.75" customHeight="1">
      <c r="A84" s="9"/>
      <c r="B84" s="7"/>
      <c r="C84" s="7" t="s">
        <v>20</v>
      </c>
      <c r="D84" s="7" t="s">
        <v>21</v>
      </c>
      <c r="E84" s="8"/>
      <c r="F84" s="8"/>
      <c r="G84" s="8"/>
      <c r="H84" s="14"/>
      <c r="I84" s="8"/>
      <c r="J84" s="8"/>
      <c r="K84" s="7"/>
      <c r="L84" s="17"/>
      <c r="M84" s="7"/>
      <c r="N84" s="8"/>
      <c r="O84" s="17"/>
      <c r="P84" s="17"/>
      <c r="Q84" s="17"/>
      <c r="R84" s="17"/>
    </row>
    <row r="85" spans="1:18" ht="42.75" customHeight="1">
      <c r="A85" s="9"/>
      <c r="B85" s="7"/>
      <c r="C85" s="7" t="s">
        <v>52</v>
      </c>
      <c r="D85" s="7" t="s">
        <v>21</v>
      </c>
      <c r="E85" s="8"/>
      <c r="F85" s="8"/>
      <c r="G85" s="8"/>
      <c r="H85" s="14"/>
      <c r="I85" s="8"/>
      <c r="J85" s="8"/>
      <c r="K85" s="7"/>
      <c r="L85" s="15"/>
      <c r="M85" s="7"/>
      <c r="N85" s="8"/>
      <c r="O85" s="15"/>
      <c r="P85" s="15"/>
      <c r="Q85" s="15"/>
      <c r="R85" s="15"/>
    </row>
    <row r="86" spans="1:18" ht="42.75" customHeight="1">
      <c r="A86" s="9"/>
      <c r="B86" s="7"/>
      <c r="C86" s="7" t="s">
        <v>20</v>
      </c>
      <c r="D86" s="7" t="s">
        <v>21</v>
      </c>
      <c r="E86" s="8"/>
      <c r="F86" s="8"/>
      <c r="G86" s="8"/>
      <c r="H86" s="14"/>
      <c r="I86" s="8"/>
      <c r="J86" s="8"/>
      <c r="K86" s="7"/>
      <c r="L86" s="15"/>
      <c r="M86" s="7"/>
      <c r="N86" s="8"/>
      <c r="O86" s="15"/>
      <c r="P86" s="15"/>
      <c r="Q86" s="15"/>
      <c r="R86" s="15"/>
    </row>
    <row r="87" spans="1:18" ht="42.75" customHeight="1">
      <c r="A87" s="9"/>
      <c r="B87" s="7"/>
      <c r="C87" s="7" t="s">
        <v>20</v>
      </c>
      <c r="D87" s="7" t="s">
        <v>21</v>
      </c>
      <c r="E87" s="8"/>
      <c r="F87" s="8"/>
      <c r="G87" s="8"/>
      <c r="H87" s="14"/>
      <c r="I87" s="8"/>
      <c r="J87" s="8"/>
      <c r="K87" s="7"/>
      <c r="L87" s="15"/>
      <c r="M87" s="7"/>
      <c r="N87" s="8"/>
      <c r="O87" s="15"/>
      <c r="P87" s="15"/>
      <c r="Q87" s="15"/>
      <c r="R87" s="15"/>
    </row>
    <row r="88" spans="1:18" ht="42.75" customHeight="1">
      <c r="A88" s="9"/>
      <c r="B88" s="7"/>
      <c r="C88" s="7" t="s">
        <v>63</v>
      </c>
      <c r="D88" s="7" t="s">
        <v>21</v>
      </c>
      <c r="E88" s="8"/>
      <c r="F88" s="8"/>
      <c r="G88" s="8"/>
      <c r="H88" s="14"/>
      <c r="I88" s="8"/>
      <c r="J88" s="8"/>
      <c r="K88" s="7"/>
      <c r="L88" s="15"/>
      <c r="M88" s="7"/>
      <c r="N88" s="8"/>
      <c r="O88" s="15"/>
      <c r="P88" s="15"/>
      <c r="Q88" s="15"/>
      <c r="R88" s="15"/>
    </row>
    <row r="89" spans="1:18" ht="42.75" customHeight="1">
      <c r="A89" s="9"/>
      <c r="B89" s="7"/>
      <c r="C89" s="7" t="s">
        <v>20</v>
      </c>
      <c r="D89" s="7" t="s">
        <v>21</v>
      </c>
      <c r="E89" s="8"/>
      <c r="F89" s="8"/>
      <c r="G89" s="8"/>
      <c r="H89" s="14"/>
      <c r="I89" s="8"/>
      <c r="J89" s="8"/>
      <c r="K89" s="7"/>
      <c r="L89" s="15"/>
      <c r="M89" s="7"/>
      <c r="N89" s="8"/>
      <c r="O89" s="15"/>
      <c r="P89" s="15"/>
      <c r="Q89" s="15"/>
      <c r="R89" s="15"/>
    </row>
    <row r="90" spans="1:18" ht="42.75" customHeight="1">
      <c r="A90" s="9"/>
      <c r="B90" s="7"/>
      <c r="C90" s="7" t="s">
        <v>20</v>
      </c>
      <c r="D90" s="7" t="s">
        <v>21</v>
      </c>
      <c r="E90" s="8"/>
      <c r="F90" s="8"/>
      <c r="G90" s="8"/>
      <c r="H90" s="14"/>
      <c r="I90" s="8"/>
      <c r="J90" s="8"/>
      <c r="K90" s="7"/>
      <c r="L90" s="15"/>
      <c r="M90" s="7"/>
      <c r="N90" s="8"/>
      <c r="O90" s="15"/>
      <c r="P90" s="15"/>
      <c r="Q90" s="15"/>
      <c r="R90" s="15"/>
    </row>
    <row r="91" spans="1:18" ht="42.75" customHeight="1">
      <c r="A91" s="9"/>
      <c r="B91" s="7"/>
      <c r="C91" s="7" t="s">
        <v>20</v>
      </c>
      <c r="D91" s="7" t="s">
        <v>21</v>
      </c>
      <c r="E91" s="8"/>
      <c r="F91" s="8"/>
      <c r="G91" s="8"/>
      <c r="H91" s="14"/>
      <c r="I91" s="8"/>
      <c r="J91" s="8"/>
      <c r="K91" s="7"/>
      <c r="L91" s="15"/>
      <c r="M91" s="7"/>
      <c r="N91" s="8"/>
      <c r="O91" s="15"/>
      <c r="P91" s="15"/>
      <c r="Q91" s="15"/>
      <c r="R91" s="15"/>
    </row>
    <row r="92" spans="1:18" ht="42.75" customHeight="1">
      <c r="A92" s="9"/>
      <c r="B92" s="7"/>
      <c r="C92" s="7" t="s">
        <v>20</v>
      </c>
      <c r="D92" s="7" t="s">
        <v>21</v>
      </c>
      <c r="E92" s="8"/>
      <c r="F92" s="8"/>
      <c r="G92" s="8"/>
      <c r="H92" s="14"/>
      <c r="I92" s="8"/>
      <c r="J92" s="8"/>
      <c r="K92" s="7"/>
      <c r="L92" s="8"/>
      <c r="M92" s="7"/>
      <c r="N92" s="8"/>
      <c r="O92" s="8"/>
      <c r="P92" s="8"/>
      <c r="Q92" s="8"/>
      <c r="R92" s="8"/>
    </row>
    <row r="93" spans="1:18" hidden="1">
      <c r="A93" s="15"/>
      <c r="B93" s="8"/>
      <c r="C93" s="15"/>
      <c r="D93" s="15"/>
      <c r="E93" s="8"/>
      <c r="F93" s="8"/>
      <c r="G93" s="8"/>
      <c r="H93" s="8"/>
      <c r="I93" s="8"/>
      <c r="J93" s="8"/>
      <c r="K93" s="7"/>
      <c r="L93" s="8"/>
      <c r="M93" s="7"/>
      <c r="N93" s="15"/>
      <c r="O93" s="15"/>
      <c r="P93" s="15"/>
      <c r="Q93" s="15"/>
      <c r="R93" s="15"/>
    </row>
    <row r="94" spans="1:18">
      <c r="A94" s="15"/>
      <c r="B94" s="15"/>
      <c r="C94" s="15"/>
      <c r="D94" s="15"/>
      <c r="E94" s="8"/>
      <c r="F94" s="15"/>
      <c r="G94" s="15"/>
      <c r="H94" s="18"/>
      <c r="I94" s="15"/>
      <c r="J94" s="15"/>
      <c r="K94" s="7"/>
      <c r="L94" s="15"/>
      <c r="M94" s="7"/>
      <c r="N94" s="15"/>
      <c r="O94" s="15"/>
      <c r="P94" s="15"/>
      <c r="Q94" s="15"/>
      <c r="R94" s="15"/>
    </row>
    <row r="95" spans="1:18">
      <c r="A95" s="15"/>
      <c r="B95" s="15"/>
      <c r="C95" s="15"/>
      <c r="D95" s="15"/>
      <c r="E95" s="8"/>
      <c r="F95" s="15"/>
      <c r="G95" s="15"/>
      <c r="H95" s="18"/>
      <c r="I95" s="15"/>
      <c r="J95" s="15"/>
      <c r="K95" s="7"/>
      <c r="L95" s="15"/>
      <c r="M95" s="7"/>
      <c r="N95" s="15"/>
      <c r="O95" s="15"/>
      <c r="P95" s="15"/>
      <c r="Q95" s="15"/>
      <c r="R95" s="15"/>
    </row>
    <row r="96" spans="1:18">
      <c r="A96" s="15"/>
      <c r="B96" s="15"/>
      <c r="C96" s="15"/>
      <c r="D96" s="15"/>
      <c r="E96" s="8"/>
      <c r="F96" s="15"/>
      <c r="G96" s="15"/>
      <c r="H96" s="18"/>
      <c r="I96" s="15"/>
      <c r="J96" s="15"/>
      <c r="K96" s="7"/>
      <c r="L96" s="15"/>
      <c r="M96" s="7"/>
      <c r="N96" s="15"/>
      <c r="O96" s="15"/>
      <c r="P96" s="15"/>
      <c r="Q96" s="15"/>
      <c r="R96" s="15"/>
    </row>
    <row r="97" spans="1:18">
      <c r="A97" s="15"/>
      <c r="B97" s="15"/>
      <c r="C97" s="15"/>
      <c r="D97" s="15"/>
      <c r="E97" s="8"/>
      <c r="F97" s="15"/>
      <c r="G97" s="15"/>
      <c r="H97" s="18"/>
      <c r="I97" s="15"/>
      <c r="J97" s="15"/>
      <c r="K97" s="7"/>
      <c r="L97" s="15"/>
      <c r="M97" s="7"/>
      <c r="N97" s="15"/>
      <c r="O97" s="15"/>
      <c r="P97" s="15"/>
      <c r="Q97" s="15"/>
      <c r="R97" s="15"/>
    </row>
    <row r="98" spans="1:18">
      <c r="A98" s="15"/>
      <c r="B98" s="15"/>
      <c r="C98" s="15"/>
      <c r="D98" s="15"/>
      <c r="E98" s="8"/>
      <c r="F98" s="15"/>
      <c r="G98" s="15"/>
      <c r="H98" s="18"/>
      <c r="I98" s="15"/>
      <c r="J98" s="15"/>
      <c r="K98" s="7"/>
      <c r="L98" s="15"/>
      <c r="M98" s="7"/>
      <c r="N98" s="15"/>
      <c r="O98" s="15"/>
      <c r="P98" s="15"/>
      <c r="Q98" s="15"/>
      <c r="R98" s="15"/>
    </row>
    <row r="99" spans="1:18">
      <c r="A99" s="15"/>
      <c r="B99" s="15"/>
      <c r="C99" s="15"/>
      <c r="D99" s="15"/>
      <c r="E99" s="8"/>
      <c r="F99" s="15"/>
      <c r="G99" s="15"/>
      <c r="H99" s="18"/>
      <c r="I99" s="15"/>
      <c r="J99" s="15"/>
      <c r="K99" s="7"/>
      <c r="L99" s="15"/>
      <c r="M99" s="7"/>
      <c r="N99" s="15"/>
      <c r="O99" s="15"/>
      <c r="P99" s="15"/>
      <c r="Q99" s="15"/>
      <c r="R99" s="15"/>
    </row>
    <row r="100" spans="1:18">
      <c r="A100" s="15"/>
      <c r="B100" s="15"/>
      <c r="C100" s="15"/>
      <c r="D100" s="15"/>
      <c r="E100" s="8"/>
      <c r="F100" s="15"/>
      <c r="G100" s="15"/>
      <c r="H100" s="18"/>
      <c r="I100" s="15"/>
      <c r="J100" s="15"/>
      <c r="K100" s="7"/>
      <c r="L100" s="15"/>
      <c r="M100" s="7"/>
      <c r="N100" s="15"/>
      <c r="O100" s="15"/>
      <c r="P100" s="15"/>
      <c r="Q100" s="15"/>
      <c r="R100" s="15"/>
    </row>
    <row r="101" spans="1:18">
      <c r="A101" s="15"/>
      <c r="B101" s="15"/>
      <c r="C101" s="15"/>
      <c r="D101" s="15"/>
      <c r="E101" s="8"/>
      <c r="F101" s="15"/>
      <c r="G101" s="15"/>
      <c r="H101" s="18"/>
      <c r="I101" s="15"/>
      <c r="J101" s="15"/>
      <c r="K101" s="7"/>
      <c r="L101" s="15"/>
      <c r="M101" s="7"/>
      <c r="N101" s="15"/>
      <c r="O101" s="15"/>
      <c r="P101" s="15"/>
      <c r="Q101" s="15"/>
      <c r="R101" s="15"/>
    </row>
    <row r="102" spans="1:18">
      <c r="E102" s="8"/>
    </row>
    <row r="134" spans="6:6">
      <c r="F134" s="20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67"/>
  <sheetViews>
    <sheetView zoomScale="80" zoomScaleNormal="80" workbookViewId="0">
      <pane ySplit="4" topLeftCell="A60" activePane="bottomLeft" state="frozen"/>
      <selection pane="bottomLeft" activeCell="F4" sqref="F4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4" width="49" style="2" customWidth="1"/>
    <col min="5" max="7" width="25.7109375" style="2" customWidth="1"/>
    <col min="8" max="8" width="25.7109375" style="3" customWidth="1"/>
    <col min="9" max="18" width="25.7109375" style="2" customWidth="1"/>
    <col min="19" max="16384" width="9" style="2"/>
  </cols>
  <sheetData>
    <row r="1" spans="1:18" ht="15" customHeight="1">
      <c r="A1" s="95" t="s">
        <v>0</v>
      </c>
      <c r="B1" s="96"/>
      <c r="C1" s="96"/>
      <c r="D1" s="96"/>
      <c r="E1" s="96"/>
      <c r="F1" s="96"/>
      <c r="G1" s="96"/>
      <c r="H1" s="97"/>
      <c r="I1" s="96"/>
      <c r="J1" s="96"/>
      <c r="K1" s="96"/>
      <c r="L1" s="96"/>
      <c r="M1" s="96"/>
      <c r="N1" s="96"/>
      <c r="O1" s="96"/>
      <c r="P1" s="96"/>
      <c r="Q1" s="96"/>
      <c r="R1" s="98"/>
    </row>
    <row r="2" spans="1:18" ht="18">
      <c r="A2" s="99" t="s">
        <v>1</v>
      </c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4.25" customHeight="1">
      <c r="A3" s="101">
        <v>43983</v>
      </c>
      <c r="B3" s="102"/>
      <c r="C3" s="102"/>
      <c r="D3" s="102"/>
      <c r="E3" s="102"/>
      <c r="F3" s="102"/>
      <c r="G3" s="102"/>
      <c r="H3" s="100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42.75">
      <c r="A4" s="4" t="s">
        <v>35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2.75" customHeight="1">
      <c r="A5" s="6" t="s">
        <v>150</v>
      </c>
      <c r="B5" s="7">
        <v>27</v>
      </c>
      <c r="C5" s="7" t="s">
        <v>52</v>
      </c>
      <c r="D5" s="7" t="s">
        <v>21</v>
      </c>
      <c r="E5" s="8">
        <v>10</v>
      </c>
      <c r="F5" s="8">
        <v>4</v>
      </c>
      <c r="G5" s="8">
        <v>9</v>
      </c>
      <c r="H5" s="14">
        <v>2</v>
      </c>
      <c r="I5" s="8">
        <v>4</v>
      </c>
      <c r="J5" s="8"/>
      <c r="K5" s="7"/>
      <c r="L5" s="8"/>
      <c r="M5" s="7"/>
      <c r="N5" s="8"/>
      <c r="O5" s="8"/>
      <c r="P5" s="8"/>
      <c r="Q5" s="8"/>
      <c r="R5" s="8"/>
    </row>
    <row r="6" spans="1:18" ht="42.75" customHeight="1">
      <c r="A6" s="9" t="s">
        <v>139</v>
      </c>
      <c r="B6" s="7">
        <v>8</v>
      </c>
      <c r="C6" s="7" t="s">
        <v>64</v>
      </c>
      <c r="D6" s="7" t="s">
        <v>21</v>
      </c>
      <c r="E6" s="8">
        <v>3</v>
      </c>
      <c r="F6" s="8">
        <v>2</v>
      </c>
      <c r="G6" s="8">
        <v>2</v>
      </c>
      <c r="H6" s="14">
        <v>1</v>
      </c>
      <c r="I6" s="8"/>
      <c r="J6" s="8"/>
      <c r="K6" s="7"/>
      <c r="L6" s="8"/>
      <c r="M6" s="7"/>
      <c r="N6" s="8"/>
      <c r="O6" s="8"/>
      <c r="P6" s="8"/>
      <c r="Q6" s="8"/>
      <c r="R6" s="8"/>
    </row>
    <row r="7" spans="1:18" ht="42.75" customHeight="1">
      <c r="A7" s="9" t="s">
        <v>132</v>
      </c>
      <c r="B7" s="7">
        <v>21</v>
      </c>
      <c r="C7" s="7" t="s">
        <v>64</v>
      </c>
      <c r="D7" s="7" t="s">
        <v>21</v>
      </c>
      <c r="E7" s="8">
        <v>7</v>
      </c>
      <c r="F7" s="8">
        <v>6</v>
      </c>
      <c r="G7" s="8">
        <v>6</v>
      </c>
      <c r="H7" s="14">
        <v>2</v>
      </c>
      <c r="I7" s="8">
        <v>1</v>
      </c>
      <c r="J7" s="8"/>
      <c r="K7" s="7"/>
      <c r="L7" s="8"/>
      <c r="M7" s="7"/>
      <c r="N7" s="8"/>
      <c r="O7" s="8"/>
      <c r="P7" s="14"/>
      <c r="Q7" s="8"/>
      <c r="R7" s="8"/>
    </row>
    <row r="8" spans="1:18" ht="42.75" customHeight="1">
      <c r="A8" s="9" t="s">
        <v>238</v>
      </c>
      <c r="B8" s="7">
        <v>3</v>
      </c>
      <c r="C8" s="7" t="s">
        <v>64</v>
      </c>
      <c r="D8" s="7" t="s">
        <v>21</v>
      </c>
      <c r="E8" s="8">
        <v>2</v>
      </c>
      <c r="F8" s="8">
        <v>1</v>
      </c>
      <c r="G8" s="8">
        <v>1</v>
      </c>
      <c r="H8" s="14">
        <v>1</v>
      </c>
      <c r="I8" s="8"/>
      <c r="J8" s="8"/>
      <c r="K8" s="7"/>
      <c r="L8" s="8"/>
      <c r="M8" s="7"/>
      <c r="N8" s="8"/>
      <c r="O8" s="8"/>
      <c r="P8" s="14"/>
      <c r="Q8" s="8"/>
      <c r="R8" s="8"/>
    </row>
    <row r="9" spans="1:18" ht="42.75" customHeight="1">
      <c r="A9" s="9" t="s">
        <v>291</v>
      </c>
      <c r="B9" s="7">
        <v>19</v>
      </c>
      <c r="C9" s="7" t="s">
        <v>64</v>
      </c>
      <c r="D9" s="7" t="s">
        <v>21</v>
      </c>
      <c r="E9" s="8">
        <v>10</v>
      </c>
      <c r="F9" s="8">
        <v>8</v>
      </c>
      <c r="G9" s="8">
        <v>10</v>
      </c>
      <c r="H9" s="14"/>
      <c r="I9" s="8"/>
      <c r="J9" s="8"/>
      <c r="K9" s="7"/>
      <c r="L9" s="8"/>
      <c r="M9" s="7"/>
      <c r="N9" s="8"/>
      <c r="O9" s="8"/>
      <c r="P9" s="8"/>
      <c r="Q9" s="8"/>
      <c r="R9" s="8"/>
    </row>
    <row r="10" spans="1:18" ht="42.75" customHeight="1">
      <c r="A10" s="9" t="s">
        <v>125</v>
      </c>
      <c r="B10" s="7">
        <v>14</v>
      </c>
      <c r="C10" s="7" t="s">
        <v>64</v>
      </c>
      <c r="D10" s="7" t="s">
        <v>21</v>
      </c>
      <c r="E10" s="8">
        <v>7</v>
      </c>
      <c r="F10" s="8">
        <v>2</v>
      </c>
      <c r="G10" s="8">
        <v>7</v>
      </c>
      <c r="H10" s="14"/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ht="42.75" customHeight="1">
      <c r="A11" s="9" t="s">
        <v>127</v>
      </c>
      <c r="B11" s="7">
        <v>31</v>
      </c>
      <c r="C11" s="7" t="s">
        <v>65</v>
      </c>
      <c r="D11" s="7" t="s">
        <v>21</v>
      </c>
      <c r="E11" s="8">
        <v>17</v>
      </c>
      <c r="F11" s="8">
        <v>2</v>
      </c>
      <c r="G11" s="8">
        <v>17</v>
      </c>
      <c r="H11" s="14"/>
      <c r="I11" s="8"/>
      <c r="J11" s="8"/>
      <c r="K11" s="7"/>
      <c r="L11" s="8"/>
      <c r="M11" s="7"/>
      <c r="N11" s="8"/>
      <c r="O11" s="8"/>
      <c r="P11" s="8"/>
      <c r="Q11" s="8"/>
      <c r="R11" s="8"/>
    </row>
    <row r="12" spans="1:18" ht="42.75" customHeight="1">
      <c r="A12" s="9" t="s">
        <v>88</v>
      </c>
      <c r="B12" s="7">
        <v>14</v>
      </c>
      <c r="C12" s="7" t="s">
        <v>64</v>
      </c>
      <c r="D12" s="7" t="s">
        <v>21</v>
      </c>
      <c r="E12" s="8">
        <v>7</v>
      </c>
      <c r="F12" s="8">
        <v>5</v>
      </c>
      <c r="G12" s="8">
        <v>6</v>
      </c>
      <c r="H12" s="14"/>
      <c r="I12" s="8"/>
      <c r="J12" s="8"/>
      <c r="K12" s="7"/>
      <c r="L12" s="8"/>
      <c r="M12" s="7"/>
      <c r="N12" s="8"/>
      <c r="O12" s="8"/>
      <c r="P12" s="8"/>
      <c r="Q12" s="8"/>
      <c r="R12" s="8"/>
    </row>
    <row r="13" spans="1:18" ht="42.75" customHeight="1">
      <c r="A13" s="9" t="s">
        <v>300</v>
      </c>
      <c r="B13" s="7">
        <v>25</v>
      </c>
      <c r="C13" s="7" t="s">
        <v>64</v>
      </c>
      <c r="D13" s="7" t="s">
        <v>21</v>
      </c>
      <c r="E13" s="8">
        <v>15</v>
      </c>
      <c r="F13" s="8">
        <v>0</v>
      </c>
      <c r="G13" s="8">
        <v>15</v>
      </c>
      <c r="H13" s="14"/>
      <c r="I13" s="8"/>
      <c r="J13" s="8"/>
      <c r="K13" s="7"/>
      <c r="L13" s="8"/>
      <c r="M13" s="7"/>
      <c r="N13" s="8"/>
      <c r="O13" s="8"/>
      <c r="P13" s="8"/>
      <c r="Q13" s="8"/>
      <c r="R13" s="8"/>
    </row>
    <row r="14" spans="1:18" s="1" customFormat="1" ht="42.75" customHeight="1">
      <c r="A14" s="9" t="s">
        <v>174</v>
      </c>
      <c r="B14" s="7">
        <v>8</v>
      </c>
      <c r="C14" s="7" t="s">
        <v>71</v>
      </c>
      <c r="D14" s="7" t="s">
        <v>21</v>
      </c>
      <c r="E14" s="8">
        <v>4</v>
      </c>
      <c r="F14" s="8">
        <v>3</v>
      </c>
      <c r="G14" s="8">
        <v>3</v>
      </c>
      <c r="H14" s="14"/>
      <c r="I14" s="8"/>
      <c r="J14" s="8"/>
      <c r="K14" s="7"/>
      <c r="L14" s="14"/>
      <c r="M14" s="7"/>
      <c r="N14" s="8"/>
      <c r="O14" s="14"/>
      <c r="P14" s="14"/>
      <c r="Q14" s="14"/>
      <c r="R14" s="14"/>
    </row>
    <row r="15" spans="1:18" ht="42.75" customHeight="1">
      <c r="A15" s="10" t="s">
        <v>283</v>
      </c>
      <c r="B15" s="7">
        <v>8</v>
      </c>
      <c r="C15" s="7" t="s">
        <v>64</v>
      </c>
      <c r="D15" s="7" t="s">
        <v>21</v>
      </c>
      <c r="E15" s="8">
        <v>5</v>
      </c>
      <c r="F15" s="8">
        <v>4</v>
      </c>
      <c r="G15" s="8">
        <v>4</v>
      </c>
      <c r="H15" s="14">
        <v>1</v>
      </c>
      <c r="I15" s="8"/>
      <c r="J15" s="8"/>
      <c r="K15" s="7"/>
      <c r="L15" s="8"/>
      <c r="M15" s="7"/>
      <c r="N15" s="8"/>
      <c r="O15" s="8"/>
      <c r="P15" s="8"/>
      <c r="Q15" s="8"/>
      <c r="R15" s="8"/>
    </row>
    <row r="16" spans="1:18" ht="42.75" customHeight="1">
      <c r="A16" s="9" t="s">
        <v>301</v>
      </c>
      <c r="B16" s="7">
        <v>4</v>
      </c>
      <c r="C16" s="7" t="s">
        <v>66</v>
      </c>
      <c r="D16" s="7" t="s">
        <v>21</v>
      </c>
      <c r="E16" s="8">
        <v>3</v>
      </c>
      <c r="F16" s="8">
        <v>2</v>
      </c>
      <c r="G16" s="8">
        <v>2</v>
      </c>
      <c r="H16" s="14">
        <v>1</v>
      </c>
      <c r="I16" s="8"/>
      <c r="J16" s="8"/>
      <c r="K16" s="7"/>
      <c r="L16" s="8"/>
      <c r="M16" s="7"/>
      <c r="N16" s="8"/>
      <c r="O16" s="8"/>
      <c r="P16" s="8"/>
      <c r="Q16" s="8"/>
      <c r="R16" s="8"/>
    </row>
    <row r="17" spans="1:18" s="1" customFormat="1" ht="42.75" customHeight="1">
      <c r="A17" s="9" t="s">
        <v>222</v>
      </c>
      <c r="B17" s="7">
        <v>8</v>
      </c>
      <c r="C17" s="7" t="s">
        <v>64</v>
      </c>
      <c r="D17" s="7" t="s">
        <v>21</v>
      </c>
      <c r="E17" s="8">
        <v>3</v>
      </c>
      <c r="F17" s="8">
        <v>2</v>
      </c>
      <c r="G17" s="8">
        <v>2</v>
      </c>
      <c r="H17" s="14">
        <v>1</v>
      </c>
      <c r="I17" s="8"/>
      <c r="J17" s="8"/>
      <c r="K17" s="7"/>
      <c r="L17" s="14"/>
      <c r="M17" s="7"/>
      <c r="N17" s="8"/>
      <c r="O17" s="14"/>
      <c r="P17" s="14"/>
      <c r="Q17" s="14"/>
      <c r="R17" s="14"/>
    </row>
    <row r="18" spans="1:18" ht="42.75" customHeight="1">
      <c r="A18" s="10" t="s">
        <v>223</v>
      </c>
      <c r="B18" s="7">
        <v>8</v>
      </c>
      <c r="C18" s="7" t="s">
        <v>64</v>
      </c>
      <c r="D18" s="7" t="s">
        <v>21</v>
      </c>
      <c r="E18" s="8">
        <v>3</v>
      </c>
      <c r="F18" s="8">
        <v>2</v>
      </c>
      <c r="G18" s="8">
        <v>2</v>
      </c>
      <c r="H18" s="14"/>
      <c r="I18" s="8"/>
      <c r="J18" s="8"/>
      <c r="K18" s="7"/>
      <c r="L18" s="8"/>
      <c r="M18" s="7"/>
      <c r="N18" s="8"/>
      <c r="O18" s="8"/>
      <c r="P18" s="8"/>
      <c r="Q18" s="8"/>
      <c r="R18" s="8"/>
    </row>
    <row r="19" spans="1:18" ht="42.75" customHeight="1">
      <c r="A19" s="9" t="s">
        <v>293</v>
      </c>
      <c r="B19" s="7">
        <v>4</v>
      </c>
      <c r="C19" s="7" t="s">
        <v>52</v>
      </c>
      <c r="D19" s="7" t="s">
        <v>21</v>
      </c>
      <c r="E19" s="8">
        <v>3</v>
      </c>
      <c r="F19" s="8">
        <v>1</v>
      </c>
      <c r="G19" s="8">
        <v>1</v>
      </c>
      <c r="H19" s="14"/>
      <c r="I19" s="8"/>
      <c r="J19" s="8"/>
      <c r="K19" s="7"/>
      <c r="L19" s="8"/>
      <c r="M19" s="7"/>
      <c r="N19" s="8"/>
      <c r="O19" s="8"/>
      <c r="P19" s="8"/>
      <c r="Q19" s="8"/>
      <c r="R19" s="8"/>
    </row>
    <row r="20" spans="1:18" ht="42.75" customHeight="1">
      <c r="A20" s="9" t="s">
        <v>289</v>
      </c>
      <c r="B20" s="7">
        <v>2</v>
      </c>
      <c r="C20" s="7" t="s">
        <v>64</v>
      </c>
      <c r="D20" s="7" t="s">
        <v>21</v>
      </c>
      <c r="E20" s="8">
        <v>2</v>
      </c>
      <c r="F20" s="8">
        <v>1</v>
      </c>
      <c r="G20" s="8">
        <v>1</v>
      </c>
      <c r="H20" s="14"/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2.75" customHeight="1">
      <c r="A21" s="6" t="s">
        <v>302</v>
      </c>
      <c r="B21" s="7">
        <v>6</v>
      </c>
      <c r="C21" s="7" t="s">
        <v>74</v>
      </c>
      <c r="D21" s="7" t="s">
        <v>21</v>
      </c>
      <c r="E21" s="8">
        <v>4</v>
      </c>
      <c r="F21" s="8">
        <v>3</v>
      </c>
      <c r="G21" s="8">
        <v>3</v>
      </c>
      <c r="H21" s="14"/>
      <c r="I21" s="8"/>
      <c r="J21" s="8"/>
      <c r="K21" s="7"/>
      <c r="L21" s="8"/>
      <c r="M21" s="7"/>
      <c r="N21" s="8"/>
      <c r="O21" s="8"/>
      <c r="P21" s="8"/>
      <c r="Q21" s="8"/>
      <c r="R21" s="8"/>
    </row>
    <row r="22" spans="1:18" ht="42.75" customHeight="1">
      <c r="A22" s="6" t="s">
        <v>268</v>
      </c>
      <c r="B22" s="7">
        <v>19</v>
      </c>
      <c r="C22" s="7" t="s">
        <v>64</v>
      </c>
      <c r="D22" s="7" t="s">
        <v>21</v>
      </c>
      <c r="E22" s="8">
        <v>7</v>
      </c>
      <c r="F22" s="8">
        <v>4</v>
      </c>
      <c r="G22" s="8">
        <v>6</v>
      </c>
      <c r="H22" s="14">
        <v>1</v>
      </c>
      <c r="I22" s="8"/>
      <c r="J22" s="8"/>
      <c r="K22" s="7"/>
      <c r="L22" s="8"/>
      <c r="M22" s="7"/>
      <c r="N22" s="8"/>
      <c r="O22" s="8"/>
      <c r="P22" s="8"/>
      <c r="Q22" s="8"/>
      <c r="R22" s="8"/>
    </row>
    <row r="23" spans="1:18" ht="42.75" customHeight="1">
      <c r="A23" s="6" t="s">
        <v>225</v>
      </c>
      <c r="B23" s="7">
        <v>8</v>
      </c>
      <c r="C23" s="7" t="s">
        <v>20</v>
      </c>
      <c r="D23" s="7" t="s">
        <v>21</v>
      </c>
      <c r="E23" s="8">
        <v>3</v>
      </c>
      <c r="F23" s="8">
        <v>2</v>
      </c>
      <c r="G23" s="8">
        <v>2</v>
      </c>
      <c r="H23" s="14">
        <v>1</v>
      </c>
      <c r="I23" s="8"/>
      <c r="J23" s="8"/>
      <c r="K23" s="7"/>
      <c r="L23" s="8"/>
      <c r="M23" s="7"/>
      <c r="N23" s="8"/>
      <c r="O23" s="8"/>
      <c r="P23" s="8"/>
      <c r="Q23" s="8"/>
      <c r="R23" s="8"/>
    </row>
    <row r="24" spans="1:18" ht="42.75" customHeight="1">
      <c r="A24" s="6" t="s">
        <v>212</v>
      </c>
      <c r="B24" s="7">
        <v>8</v>
      </c>
      <c r="C24" s="7" t="s">
        <v>64</v>
      </c>
      <c r="D24" s="7" t="s">
        <v>21</v>
      </c>
      <c r="E24" s="8">
        <v>3</v>
      </c>
      <c r="F24" s="8">
        <v>2</v>
      </c>
      <c r="G24" s="8">
        <v>2</v>
      </c>
      <c r="H24" s="14">
        <v>1</v>
      </c>
      <c r="I24" s="8"/>
      <c r="J24" s="8"/>
      <c r="K24" s="7"/>
      <c r="L24" s="8"/>
      <c r="M24" s="7"/>
      <c r="N24" s="8"/>
      <c r="O24" s="8"/>
      <c r="P24" s="8"/>
      <c r="Q24" s="8"/>
      <c r="R24" s="8"/>
    </row>
    <row r="25" spans="1:18" ht="42.75" customHeight="1">
      <c r="A25" s="9" t="s">
        <v>85</v>
      </c>
      <c r="B25" s="7">
        <v>8</v>
      </c>
      <c r="C25" s="7" t="s">
        <v>64</v>
      </c>
      <c r="D25" s="7" t="s">
        <v>21</v>
      </c>
      <c r="E25" s="8">
        <v>5</v>
      </c>
      <c r="F25" s="8">
        <v>1</v>
      </c>
      <c r="G25" s="8">
        <v>4</v>
      </c>
      <c r="H25" s="14"/>
      <c r="I25" s="8"/>
      <c r="J25" s="8"/>
      <c r="K25" s="7"/>
      <c r="L25" s="8"/>
      <c r="M25" s="7"/>
      <c r="N25" s="8"/>
      <c r="O25" s="8"/>
      <c r="P25" s="8"/>
      <c r="Q25" s="8"/>
      <c r="R25" s="8"/>
    </row>
    <row r="26" spans="1:18" ht="42.75" customHeight="1">
      <c r="A26" s="9" t="s">
        <v>146</v>
      </c>
      <c r="B26" s="7">
        <v>8</v>
      </c>
      <c r="C26" s="7" t="s">
        <v>66</v>
      </c>
      <c r="D26" s="7" t="s">
        <v>21</v>
      </c>
      <c r="E26" s="8">
        <v>4</v>
      </c>
      <c r="F26" s="8">
        <v>3</v>
      </c>
      <c r="G26" s="8">
        <v>3</v>
      </c>
      <c r="H26" s="14">
        <v>1</v>
      </c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42.75" customHeight="1">
      <c r="A27" s="9" t="s">
        <v>120</v>
      </c>
      <c r="B27" s="7">
        <v>8</v>
      </c>
      <c r="C27" s="7" t="s">
        <v>52</v>
      </c>
      <c r="D27" s="7" t="s">
        <v>21</v>
      </c>
      <c r="E27" s="8">
        <v>3</v>
      </c>
      <c r="F27" s="8">
        <v>2</v>
      </c>
      <c r="G27" s="8">
        <v>2</v>
      </c>
      <c r="H27" s="14"/>
      <c r="I27" s="8"/>
      <c r="J27" s="8"/>
      <c r="K27" s="7"/>
      <c r="L27" s="8"/>
      <c r="M27" s="7"/>
      <c r="N27" s="8"/>
      <c r="O27" s="8"/>
      <c r="P27" s="8"/>
      <c r="Q27" s="8"/>
      <c r="R27" s="8"/>
    </row>
    <row r="28" spans="1:18" ht="42.75" customHeight="1">
      <c r="A28" s="9" t="s">
        <v>303</v>
      </c>
      <c r="B28" s="7">
        <v>26</v>
      </c>
      <c r="C28" s="7" t="s">
        <v>66</v>
      </c>
      <c r="D28" s="7" t="s">
        <v>21</v>
      </c>
      <c r="E28" s="8">
        <v>8</v>
      </c>
      <c r="F28" s="8">
        <v>4</v>
      </c>
      <c r="G28" s="8">
        <v>6</v>
      </c>
      <c r="H28" s="14">
        <v>1</v>
      </c>
      <c r="I28" s="8">
        <v>3</v>
      </c>
      <c r="J28" s="8"/>
      <c r="K28" s="7"/>
      <c r="L28" s="8"/>
      <c r="M28" s="7"/>
      <c r="N28" s="8"/>
      <c r="O28" s="8"/>
      <c r="P28" s="8"/>
      <c r="Q28" s="8"/>
      <c r="R28" s="8"/>
    </row>
    <row r="29" spans="1:18" ht="42.75" customHeight="1">
      <c r="A29" s="9" t="s">
        <v>231</v>
      </c>
      <c r="B29" s="7">
        <v>14</v>
      </c>
      <c r="C29" s="7" t="s">
        <v>64</v>
      </c>
      <c r="D29" s="7" t="s">
        <v>21</v>
      </c>
      <c r="E29" s="8">
        <v>6</v>
      </c>
      <c r="F29" s="8">
        <v>1</v>
      </c>
      <c r="G29" s="8">
        <v>3</v>
      </c>
      <c r="H29" s="14"/>
      <c r="I29" s="8">
        <v>1</v>
      </c>
      <c r="J29" s="8"/>
      <c r="K29" s="7"/>
      <c r="L29" s="8"/>
      <c r="M29" s="7"/>
      <c r="N29" s="8"/>
      <c r="O29" s="8"/>
      <c r="P29" s="8"/>
      <c r="Q29" s="8"/>
      <c r="R29" s="8"/>
    </row>
    <row r="30" spans="1:18" ht="42.75" customHeight="1">
      <c r="A30" s="9" t="s">
        <v>204</v>
      </c>
      <c r="B30" s="7">
        <v>7</v>
      </c>
      <c r="C30" s="7" t="s">
        <v>66</v>
      </c>
      <c r="D30" s="7" t="s">
        <v>21</v>
      </c>
      <c r="E30" s="8">
        <v>4</v>
      </c>
      <c r="F30" s="8">
        <v>1</v>
      </c>
      <c r="G30" s="8">
        <v>3</v>
      </c>
      <c r="H30" s="14"/>
      <c r="I30" s="8"/>
      <c r="J30" s="8"/>
      <c r="K30" s="7"/>
      <c r="L30" s="8"/>
      <c r="M30" s="7"/>
      <c r="N30" s="8"/>
      <c r="O30" s="8"/>
      <c r="P30" s="8"/>
      <c r="Q30" s="8"/>
      <c r="R30" s="8"/>
    </row>
    <row r="31" spans="1:18" ht="42.75" customHeight="1">
      <c r="A31" s="9" t="s">
        <v>304</v>
      </c>
      <c r="B31" s="7">
        <v>3</v>
      </c>
      <c r="C31" s="7" t="s">
        <v>66</v>
      </c>
      <c r="D31" s="7" t="s">
        <v>21</v>
      </c>
      <c r="E31" s="8">
        <v>2</v>
      </c>
      <c r="F31" s="8">
        <v>1</v>
      </c>
      <c r="G31" s="8">
        <v>1</v>
      </c>
      <c r="H31" s="14"/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42.75" customHeight="1">
      <c r="A32" s="9" t="s">
        <v>144</v>
      </c>
      <c r="B32" s="7">
        <v>3</v>
      </c>
      <c r="C32" s="7" t="s">
        <v>66</v>
      </c>
      <c r="D32" s="7" t="s">
        <v>21</v>
      </c>
      <c r="E32" s="8">
        <v>2</v>
      </c>
      <c r="F32" s="8">
        <v>1</v>
      </c>
      <c r="G32" s="8">
        <v>1</v>
      </c>
      <c r="H32" s="14"/>
      <c r="I32" s="8"/>
      <c r="J32" s="8">
        <v>12</v>
      </c>
      <c r="K32" s="7"/>
      <c r="L32" s="8"/>
      <c r="M32" s="7"/>
      <c r="N32" s="8"/>
      <c r="O32" s="8"/>
      <c r="P32" s="8"/>
      <c r="Q32" s="8"/>
      <c r="R32" s="8"/>
    </row>
    <row r="33" spans="1:18" ht="42.75" customHeight="1">
      <c r="A33" s="9" t="s">
        <v>92</v>
      </c>
      <c r="B33" s="7">
        <v>5</v>
      </c>
      <c r="C33" s="7" t="s">
        <v>64</v>
      </c>
      <c r="D33" s="7" t="s">
        <v>21</v>
      </c>
      <c r="E33" s="8">
        <v>3</v>
      </c>
      <c r="F33" s="8">
        <v>2</v>
      </c>
      <c r="G33" s="8">
        <v>2</v>
      </c>
      <c r="H33" s="14"/>
      <c r="I33" s="8"/>
      <c r="J33" s="8"/>
      <c r="K33" s="7"/>
      <c r="L33" s="8"/>
      <c r="M33" s="7"/>
      <c r="N33" s="8"/>
      <c r="O33" s="8"/>
      <c r="P33" s="8"/>
      <c r="Q33" s="8"/>
      <c r="R33" s="8"/>
    </row>
    <row r="34" spans="1:18" ht="42.75" customHeight="1">
      <c r="A34" s="9" t="s">
        <v>162</v>
      </c>
      <c r="B34" s="7">
        <v>8</v>
      </c>
      <c r="C34" s="7" t="s">
        <v>64</v>
      </c>
      <c r="D34" s="7" t="s">
        <v>21</v>
      </c>
      <c r="E34" s="8">
        <v>5</v>
      </c>
      <c r="F34" s="8">
        <v>4</v>
      </c>
      <c r="G34" s="8">
        <v>4</v>
      </c>
      <c r="H34" s="14"/>
      <c r="I34" s="8"/>
      <c r="J34" s="8"/>
      <c r="K34" s="7"/>
      <c r="L34" s="8"/>
      <c r="M34" s="7"/>
      <c r="N34" s="8"/>
      <c r="O34" s="8"/>
      <c r="P34" s="8"/>
      <c r="Q34" s="8"/>
      <c r="R34" s="8"/>
    </row>
    <row r="35" spans="1:18" ht="42.75" customHeight="1">
      <c r="A35" s="9" t="s">
        <v>123</v>
      </c>
      <c r="B35" s="7">
        <v>6</v>
      </c>
      <c r="C35" s="7" t="s">
        <v>64</v>
      </c>
      <c r="D35" s="7" t="s">
        <v>21</v>
      </c>
      <c r="E35" s="8">
        <v>3</v>
      </c>
      <c r="F35" s="8">
        <v>2</v>
      </c>
      <c r="G35" s="8">
        <v>2</v>
      </c>
      <c r="H35" s="14"/>
      <c r="I35" s="8"/>
      <c r="J35" s="8"/>
      <c r="K35" s="7"/>
      <c r="L35" s="8"/>
      <c r="M35" s="7"/>
      <c r="N35" s="8"/>
      <c r="O35" s="8"/>
      <c r="P35" s="8"/>
      <c r="Q35" s="8"/>
      <c r="R35" s="8"/>
    </row>
    <row r="36" spans="1:18" ht="42.75" customHeight="1">
      <c r="A36" s="9" t="s">
        <v>89</v>
      </c>
      <c r="B36" s="7">
        <v>11</v>
      </c>
      <c r="C36" s="7" t="s">
        <v>36</v>
      </c>
      <c r="D36" s="7" t="s">
        <v>21</v>
      </c>
      <c r="E36" s="8">
        <v>7</v>
      </c>
      <c r="F36" s="8">
        <v>2</v>
      </c>
      <c r="G36" s="8">
        <v>6</v>
      </c>
      <c r="H36" s="14"/>
      <c r="I36" s="8"/>
      <c r="J36" s="8"/>
      <c r="K36" s="7"/>
      <c r="L36" s="8"/>
      <c r="M36" s="7"/>
      <c r="N36" s="8"/>
      <c r="O36" s="8"/>
      <c r="P36" s="8"/>
      <c r="Q36" s="8"/>
      <c r="R36" s="8"/>
    </row>
    <row r="37" spans="1:18" ht="42.75" customHeight="1">
      <c r="A37" s="9" t="s">
        <v>305</v>
      </c>
      <c r="B37" s="7">
        <v>4</v>
      </c>
      <c r="C37" s="7" t="s">
        <v>64</v>
      </c>
      <c r="D37" s="7" t="s">
        <v>21</v>
      </c>
      <c r="E37" s="8">
        <v>3</v>
      </c>
      <c r="F37" s="8">
        <v>1</v>
      </c>
      <c r="G37" s="8">
        <v>2</v>
      </c>
      <c r="H37" s="14">
        <v>1</v>
      </c>
      <c r="I37" s="8"/>
      <c r="J37" s="8"/>
      <c r="K37" s="7"/>
      <c r="L37" s="8"/>
      <c r="M37" s="7"/>
      <c r="N37" s="8"/>
      <c r="O37" s="8"/>
      <c r="P37" s="8"/>
      <c r="Q37" s="8"/>
      <c r="R37" s="8"/>
    </row>
    <row r="38" spans="1:18" ht="42.75" customHeight="1">
      <c r="A38" s="9" t="s">
        <v>233</v>
      </c>
      <c r="B38" s="7">
        <v>8</v>
      </c>
      <c r="C38" s="7" t="s">
        <v>64</v>
      </c>
      <c r="D38" s="7" t="s">
        <v>21</v>
      </c>
      <c r="E38" s="8">
        <v>4</v>
      </c>
      <c r="F38" s="8">
        <v>2</v>
      </c>
      <c r="G38" s="8">
        <v>4</v>
      </c>
      <c r="H38" s="14"/>
      <c r="I38" s="8"/>
      <c r="J38" s="8"/>
      <c r="K38" s="7"/>
      <c r="L38" s="8"/>
      <c r="M38" s="7"/>
      <c r="N38" s="8"/>
      <c r="O38" s="8"/>
      <c r="P38" s="8"/>
      <c r="Q38" s="8"/>
      <c r="R38" s="8"/>
    </row>
    <row r="39" spans="1:18" ht="42.75" customHeight="1">
      <c r="A39" s="9" t="s">
        <v>136</v>
      </c>
      <c r="B39" s="7">
        <v>4</v>
      </c>
      <c r="C39" s="7" t="s">
        <v>64</v>
      </c>
      <c r="D39" s="7" t="s">
        <v>21</v>
      </c>
      <c r="E39" s="8">
        <v>2</v>
      </c>
      <c r="F39" s="8">
        <v>1</v>
      </c>
      <c r="G39" s="8">
        <v>1</v>
      </c>
      <c r="H39" s="14"/>
      <c r="I39" s="8"/>
      <c r="J39" s="8"/>
      <c r="K39" s="7"/>
      <c r="L39" s="8"/>
      <c r="M39" s="7"/>
      <c r="N39" s="8"/>
      <c r="O39" s="8"/>
      <c r="P39" s="8"/>
      <c r="Q39" s="8"/>
      <c r="R39" s="8"/>
    </row>
    <row r="40" spans="1:18" ht="42.75" customHeight="1">
      <c r="A40" s="9" t="s">
        <v>224</v>
      </c>
      <c r="B40" s="7">
        <v>4</v>
      </c>
      <c r="C40" s="7" t="s">
        <v>72</v>
      </c>
      <c r="D40" s="7" t="s">
        <v>21</v>
      </c>
      <c r="E40" s="8">
        <v>2</v>
      </c>
      <c r="F40" s="8">
        <v>1</v>
      </c>
      <c r="G40" s="8">
        <v>1</v>
      </c>
      <c r="H40" s="14"/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42.75" customHeight="1">
      <c r="A41" s="9" t="s">
        <v>103</v>
      </c>
      <c r="B41" s="7">
        <v>7</v>
      </c>
      <c r="C41" s="7" t="s">
        <v>64</v>
      </c>
      <c r="D41" s="7" t="s">
        <v>21</v>
      </c>
      <c r="E41" s="8">
        <v>3</v>
      </c>
      <c r="F41" s="8">
        <v>2</v>
      </c>
      <c r="G41" s="8">
        <v>2</v>
      </c>
      <c r="H41" s="14"/>
      <c r="I41" s="8"/>
      <c r="J41" s="8"/>
      <c r="K41" s="7"/>
      <c r="L41" s="8"/>
      <c r="M41" s="7"/>
      <c r="N41" s="8"/>
      <c r="O41" s="8"/>
      <c r="P41" s="8"/>
      <c r="Q41" s="8"/>
      <c r="R41" s="8"/>
    </row>
    <row r="42" spans="1:18" ht="42.75" customHeight="1">
      <c r="A42" s="9" t="s">
        <v>229</v>
      </c>
      <c r="B42" s="7">
        <v>4</v>
      </c>
      <c r="C42" s="7" t="s">
        <v>64</v>
      </c>
      <c r="D42" s="7" t="s">
        <v>21</v>
      </c>
      <c r="E42" s="8">
        <v>3</v>
      </c>
      <c r="F42" s="8">
        <v>2</v>
      </c>
      <c r="G42" s="8">
        <v>2</v>
      </c>
      <c r="H42" s="14"/>
      <c r="I42" s="8"/>
      <c r="J42" s="8"/>
      <c r="K42" s="7"/>
      <c r="L42" s="8"/>
      <c r="M42" s="7"/>
      <c r="N42" s="8"/>
      <c r="O42" s="8"/>
      <c r="P42" s="8"/>
      <c r="Q42" s="8"/>
      <c r="R42" s="8"/>
    </row>
    <row r="43" spans="1:18" ht="42.75" customHeight="1">
      <c r="A43" s="9" t="s">
        <v>129</v>
      </c>
      <c r="B43" s="7">
        <v>8</v>
      </c>
      <c r="C43" s="7" t="s">
        <v>64</v>
      </c>
      <c r="D43" s="7" t="s">
        <v>21</v>
      </c>
      <c r="E43" s="8">
        <v>4</v>
      </c>
      <c r="F43" s="8">
        <v>3</v>
      </c>
      <c r="G43" s="8">
        <v>3</v>
      </c>
      <c r="H43" s="14">
        <v>1</v>
      </c>
      <c r="I43" s="8"/>
      <c r="J43" s="8"/>
      <c r="K43" s="7"/>
      <c r="L43" s="8"/>
      <c r="M43" s="7"/>
      <c r="N43" s="8"/>
      <c r="O43" s="8"/>
      <c r="P43" s="8"/>
      <c r="Q43" s="8"/>
      <c r="R43" s="8"/>
    </row>
    <row r="44" spans="1:18" ht="42.75" customHeight="1">
      <c r="A44" s="9" t="s">
        <v>203</v>
      </c>
      <c r="B44" s="7">
        <v>7</v>
      </c>
      <c r="C44" s="7" t="s">
        <v>64</v>
      </c>
      <c r="D44" s="7" t="s">
        <v>21</v>
      </c>
      <c r="E44" s="8">
        <v>3</v>
      </c>
      <c r="F44" s="8">
        <v>2</v>
      </c>
      <c r="G44" s="8">
        <v>2</v>
      </c>
      <c r="H44" s="14">
        <v>1</v>
      </c>
      <c r="I44" s="8"/>
      <c r="J44" s="8"/>
      <c r="K44" s="7"/>
      <c r="L44" s="8"/>
      <c r="M44" s="7"/>
      <c r="N44" s="8"/>
      <c r="O44" s="8"/>
      <c r="P44" s="8"/>
      <c r="Q44" s="8"/>
      <c r="R44" s="8"/>
    </row>
    <row r="45" spans="1:18" ht="42.75" customHeight="1">
      <c r="A45" s="9" t="s">
        <v>109</v>
      </c>
      <c r="B45" s="7">
        <v>3</v>
      </c>
      <c r="C45" s="7" t="s">
        <v>67</v>
      </c>
      <c r="D45" s="7" t="s">
        <v>21</v>
      </c>
      <c r="E45" s="8">
        <v>2</v>
      </c>
      <c r="F45" s="8">
        <v>1</v>
      </c>
      <c r="G45" s="8">
        <v>1</v>
      </c>
      <c r="H45" s="14"/>
      <c r="I45" s="8"/>
      <c r="J45" s="8"/>
      <c r="K45" s="7"/>
      <c r="L45" s="8"/>
      <c r="M45" s="7"/>
      <c r="N45" s="8"/>
      <c r="O45" s="8"/>
      <c r="P45" s="8"/>
      <c r="Q45" s="8"/>
      <c r="R45" s="8"/>
    </row>
    <row r="46" spans="1:18" ht="42.75" customHeight="1">
      <c r="A46" s="9" t="s">
        <v>101</v>
      </c>
      <c r="B46" s="7">
        <v>3</v>
      </c>
      <c r="C46" s="7" t="s">
        <v>64</v>
      </c>
      <c r="D46" s="7" t="s">
        <v>21</v>
      </c>
      <c r="E46" s="8">
        <v>2</v>
      </c>
      <c r="F46" s="8">
        <v>1</v>
      </c>
      <c r="G46" s="8">
        <v>1</v>
      </c>
      <c r="H46" s="14"/>
      <c r="I46" s="8"/>
      <c r="J46" s="8"/>
      <c r="K46" s="7"/>
      <c r="L46" s="8"/>
      <c r="M46" s="7"/>
      <c r="N46" s="8"/>
      <c r="O46" s="8"/>
      <c r="P46" s="8"/>
      <c r="Q46" s="8"/>
      <c r="R46" s="8"/>
    </row>
    <row r="47" spans="1:18" ht="42.75" customHeight="1">
      <c r="A47" s="9" t="s">
        <v>137</v>
      </c>
      <c r="B47" s="7">
        <v>3</v>
      </c>
      <c r="C47" s="7" t="s">
        <v>52</v>
      </c>
      <c r="D47" s="7" t="s">
        <v>21</v>
      </c>
      <c r="E47" s="8">
        <v>2</v>
      </c>
      <c r="F47" s="8">
        <v>1</v>
      </c>
      <c r="G47" s="8">
        <v>1</v>
      </c>
      <c r="H47" s="14"/>
      <c r="I47" s="8"/>
      <c r="J47" s="8"/>
      <c r="K47" s="7"/>
      <c r="L47" s="8"/>
      <c r="M47" s="7"/>
      <c r="N47" s="8"/>
      <c r="O47" s="8"/>
      <c r="P47" s="8"/>
      <c r="Q47" s="8"/>
      <c r="R47" s="8"/>
    </row>
    <row r="48" spans="1:18" ht="42.75" customHeight="1">
      <c r="A48" s="9" t="s">
        <v>142</v>
      </c>
      <c r="B48" s="7">
        <v>4</v>
      </c>
      <c r="C48" s="7" t="s">
        <v>64</v>
      </c>
      <c r="D48" s="7" t="s">
        <v>21</v>
      </c>
      <c r="E48" s="8">
        <v>3</v>
      </c>
      <c r="F48" s="8">
        <v>1</v>
      </c>
      <c r="G48" s="8">
        <v>2</v>
      </c>
      <c r="H48" s="14"/>
      <c r="I48" s="8"/>
      <c r="J48" s="8"/>
      <c r="K48" s="7"/>
      <c r="L48" s="8"/>
      <c r="M48" s="7"/>
      <c r="N48" s="8"/>
      <c r="O48" s="8"/>
      <c r="P48" s="8"/>
      <c r="Q48" s="8"/>
      <c r="R48" s="8"/>
    </row>
    <row r="49" spans="1:18" ht="42.75" customHeight="1">
      <c r="A49" s="9" t="s">
        <v>234</v>
      </c>
      <c r="B49" s="7">
        <v>4</v>
      </c>
      <c r="C49" s="7" t="s">
        <v>75</v>
      </c>
      <c r="D49" s="7" t="s">
        <v>21</v>
      </c>
      <c r="E49" s="8">
        <v>3</v>
      </c>
      <c r="F49" s="8">
        <v>2</v>
      </c>
      <c r="G49" s="8">
        <v>2</v>
      </c>
      <c r="H49" s="14"/>
      <c r="I49" s="8"/>
      <c r="J49" s="8"/>
      <c r="K49" s="7"/>
      <c r="L49" s="8"/>
      <c r="M49" s="7"/>
      <c r="N49" s="8"/>
      <c r="O49" s="8"/>
      <c r="P49" s="8"/>
      <c r="Q49" s="8"/>
      <c r="R49" s="8"/>
    </row>
    <row r="50" spans="1:18" ht="42.75" customHeight="1">
      <c r="A50" s="9" t="s">
        <v>100</v>
      </c>
      <c r="B50" s="7">
        <v>2</v>
      </c>
      <c r="C50" s="7" t="s">
        <v>64</v>
      </c>
      <c r="D50" s="7" t="s">
        <v>21</v>
      </c>
      <c r="E50" s="8">
        <v>2</v>
      </c>
      <c r="F50" s="8">
        <v>1</v>
      </c>
      <c r="G50" s="8">
        <v>1</v>
      </c>
      <c r="H50" s="14"/>
      <c r="I50" s="8"/>
      <c r="J50" s="8"/>
      <c r="K50" s="7"/>
      <c r="L50" s="8"/>
      <c r="M50" s="7"/>
      <c r="N50" s="8"/>
      <c r="O50" s="8"/>
      <c r="P50" s="8"/>
      <c r="Q50" s="8"/>
      <c r="R50" s="8"/>
    </row>
    <row r="51" spans="1:18" ht="42.75" customHeight="1">
      <c r="A51" s="9" t="s">
        <v>90</v>
      </c>
      <c r="B51" s="7">
        <v>6</v>
      </c>
      <c r="C51" s="7" t="s">
        <v>52</v>
      </c>
      <c r="D51" s="7" t="s">
        <v>21</v>
      </c>
      <c r="E51" s="8">
        <v>3</v>
      </c>
      <c r="F51" s="8">
        <v>2</v>
      </c>
      <c r="G51" s="8">
        <v>2</v>
      </c>
      <c r="H51" s="14"/>
      <c r="I51" s="8"/>
      <c r="J51" s="8"/>
      <c r="K51" s="7"/>
      <c r="L51" s="8"/>
      <c r="M51" s="7"/>
      <c r="N51" s="8"/>
      <c r="O51" s="8"/>
      <c r="P51" s="8"/>
      <c r="Q51" s="8"/>
      <c r="R51" s="8"/>
    </row>
    <row r="52" spans="1:18" ht="42.75" customHeight="1">
      <c r="A52" s="9" t="s">
        <v>87</v>
      </c>
      <c r="B52" s="7">
        <v>2</v>
      </c>
      <c r="C52" s="7" t="s">
        <v>52</v>
      </c>
      <c r="D52" s="7" t="s">
        <v>21</v>
      </c>
      <c r="E52" s="8">
        <v>2</v>
      </c>
      <c r="F52" s="8">
        <v>1</v>
      </c>
      <c r="G52" s="8">
        <v>1</v>
      </c>
      <c r="H52" s="14">
        <v>1</v>
      </c>
      <c r="I52" s="8"/>
      <c r="J52" s="8"/>
      <c r="K52" s="7"/>
      <c r="L52" s="8"/>
      <c r="M52" s="7"/>
      <c r="N52" s="8"/>
      <c r="O52" s="8"/>
      <c r="P52" s="8"/>
      <c r="Q52" s="8"/>
      <c r="R52" s="8"/>
    </row>
    <row r="53" spans="1:18" ht="42.75" customHeight="1">
      <c r="A53" s="9" t="s">
        <v>84</v>
      </c>
      <c r="B53" s="7">
        <v>2</v>
      </c>
      <c r="C53" s="7" t="s">
        <v>64</v>
      </c>
      <c r="D53" s="7" t="s">
        <v>21</v>
      </c>
      <c r="E53" s="8">
        <v>3</v>
      </c>
      <c r="F53" s="8">
        <v>1</v>
      </c>
      <c r="G53" s="8">
        <v>2</v>
      </c>
      <c r="H53" s="14"/>
      <c r="I53" s="8"/>
      <c r="J53" s="8"/>
      <c r="K53" s="7"/>
      <c r="L53" s="8"/>
      <c r="M53" s="7"/>
      <c r="N53" s="8"/>
      <c r="O53" s="8"/>
      <c r="P53" s="8"/>
      <c r="Q53" s="8"/>
      <c r="R53" s="8"/>
    </row>
    <row r="54" spans="1:18" ht="42.75" customHeight="1">
      <c r="A54" s="9" t="s">
        <v>306</v>
      </c>
      <c r="B54" s="7">
        <v>2</v>
      </c>
      <c r="C54" s="7" t="s">
        <v>52</v>
      </c>
      <c r="D54" s="7" t="s">
        <v>21</v>
      </c>
      <c r="E54" s="8">
        <v>2</v>
      </c>
      <c r="F54" s="8">
        <v>1</v>
      </c>
      <c r="G54" s="8">
        <v>1</v>
      </c>
      <c r="H54" s="14"/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2.75" customHeight="1">
      <c r="A55" s="9" t="s">
        <v>307</v>
      </c>
      <c r="B55" s="7">
        <v>2</v>
      </c>
      <c r="C55" s="7" t="s">
        <v>64</v>
      </c>
      <c r="D55" s="7" t="s">
        <v>21</v>
      </c>
      <c r="E55" s="8">
        <v>2</v>
      </c>
      <c r="F55" s="8">
        <v>1</v>
      </c>
      <c r="G55" s="8">
        <v>1</v>
      </c>
      <c r="H55" s="14"/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2.75" customHeight="1">
      <c r="A56" s="9" t="s">
        <v>122</v>
      </c>
      <c r="B56" s="7">
        <v>2</v>
      </c>
      <c r="C56" s="7" t="s">
        <v>61</v>
      </c>
      <c r="D56" s="7" t="s">
        <v>21</v>
      </c>
      <c r="E56" s="8">
        <v>2</v>
      </c>
      <c r="F56" s="8">
        <v>1</v>
      </c>
      <c r="G56" s="8">
        <v>1</v>
      </c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2.75" customHeight="1">
      <c r="A57" s="9" t="s">
        <v>188</v>
      </c>
      <c r="B57" s="7">
        <v>2</v>
      </c>
      <c r="C57" s="7" t="s">
        <v>64</v>
      </c>
      <c r="D57" s="7" t="s">
        <v>21</v>
      </c>
      <c r="E57" s="8">
        <v>2</v>
      </c>
      <c r="F57" s="8">
        <v>1</v>
      </c>
      <c r="G57" s="8">
        <v>1</v>
      </c>
      <c r="H57" s="14"/>
      <c r="I57" s="8"/>
      <c r="J57" s="8"/>
      <c r="K57" s="7"/>
      <c r="L57" s="8"/>
      <c r="M57" s="7"/>
      <c r="N57" s="8"/>
      <c r="O57" s="8"/>
      <c r="P57" s="8"/>
      <c r="Q57" s="8"/>
      <c r="R57" s="8"/>
    </row>
    <row r="58" spans="1:18" ht="42.75" customHeight="1">
      <c r="A58" s="9" t="s">
        <v>191</v>
      </c>
      <c r="B58" s="7">
        <v>4</v>
      </c>
      <c r="C58" s="7" t="s">
        <v>64</v>
      </c>
      <c r="D58" s="7" t="s">
        <v>21</v>
      </c>
      <c r="E58" s="8">
        <v>3</v>
      </c>
      <c r="F58" s="8">
        <v>2</v>
      </c>
      <c r="G58" s="8">
        <v>2</v>
      </c>
      <c r="H58" s="14"/>
      <c r="I58" s="8"/>
      <c r="J58" s="8"/>
      <c r="K58" s="7"/>
      <c r="L58" s="8"/>
      <c r="M58" s="7"/>
      <c r="N58" s="8"/>
      <c r="O58" s="8"/>
      <c r="P58" s="8"/>
      <c r="Q58" s="8"/>
      <c r="R58" s="8"/>
    </row>
    <row r="59" spans="1:18" ht="42.75" customHeight="1">
      <c r="A59" s="9" t="s">
        <v>308</v>
      </c>
      <c r="B59" s="7">
        <v>6</v>
      </c>
      <c r="C59" s="7" t="s">
        <v>64</v>
      </c>
      <c r="D59" s="7" t="s">
        <v>21</v>
      </c>
      <c r="E59" s="8">
        <v>3</v>
      </c>
      <c r="F59" s="8">
        <v>2</v>
      </c>
      <c r="G59" s="8">
        <v>2</v>
      </c>
      <c r="H59" s="14"/>
      <c r="I59" s="8"/>
      <c r="J59" s="8"/>
      <c r="K59" s="7"/>
      <c r="L59" s="8"/>
      <c r="M59" s="7"/>
      <c r="N59" s="8"/>
      <c r="O59" s="8"/>
      <c r="P59" s="8"/>
      <c r="Q59" s="8"/>
      <c r="R59" s="8"/>
    </row>
    <row r="60" spans="1:18" ht="42.75" customHeight="1">
      <c r="A60" s="9" t="s">
        <v>210</v>
      </c>
      <c r="B60" s="7">
        <v>2</v>
      </c>
      <c r="C60" s="7" t="s">
        <v>64</v>
      </c>
      <c r="D60" s="7" t="s">
        <v>21</v>
      </c>
      <c r="E60" s="8">
        <v>2</v>
      </c>
      <c r="F60" s="8">
        <v>1</v>
      </c>
      <c r="G60" s="8">
        <v>1</v>
      </c>
      <c r="H60" s="14"/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42.75" customHeight="1">
      <c r="A61" s="9" t="s">
        <v>310</v>
      </c>
      <c r="B61" s="7">
        <v>140</v>
      </c>
      <c r="C61" s="7" t="s">
        <v>36</v>
      </c>
      <c r="D61" s="7" t="s">
        <v>21</v>
      </c>
      <c r="E61" s="8">
        <v>20</v>
      </c>
      <c r="F61" s="8">
        <v>20</v>
      </c>
      <c r="G61" s="8">
        <v>35</v>
      </c>
      <c r="H61" s="14">
        <v>25</v>
      </c>
      <c r="I61" s="8">
        <v>5</v>
      </c>
      <c r="J61" s="8"/>
      <c r="K61" s="7">
        <v>1</v>
      </c>
      <c r="L61" s="8"/>
      <c r="M61" s="7"/>
      <c r="N61" s="8"/>
      <c r="O61" s="8">
        <v>1</v>
      </c>
      <c r="P61" s="8"/>
      <c r="Q61" s="8"/>
      <c r="R61" s="8"/>
    </row>
    <row r="62" spans="1:18" ht="42.75" customHeight="1">
      <c r="A62" s="9" t="s">
        <v>309</v>
      </c>
      <c r="B62" s="7">
        <v>3</v>
      </c>
      <c r="C62" s="7" t="s">
        <v>64</v>
      </c>
      <c r="D62" s="7" t="s">
        <v>21</v>
      </c>
      <c r="E62" s="8">
        <v>2</v>
      </c>
      <c r="F62" s="8">
        <v>1</v>
      </c>
      <c r="G62" s="8">
        <v>1</v>
      </c>
      <c r="H62" s="14"/>
      <c r="I62" s="8"/>
      <c r="J62" s="8"/>
      <c r="K62" s="7"/>
      <c r="L62" s="8"/>
      <c r="M62" s="7"/>
      <c r="N62" s="8"/>
      <c r="O62" s="8"/>
      <c r="P62" s="8"/>
      <c r="Q62" s="8"/>
      <c r="R62" s="8"/>
    </row>
    <row r="63" spans="1:18" ht="42.75" customHeight="1">
      <c r="A63" s="9" t="s">
        <v>80</v>
      </c>
      <c r="B63" s="7">
        <v>3</v>
      </c>
      <c r="C63" s="7" t="s">
        <v>64</v>
      </c>
      <c r="D63" s="7" t="s">
        <v>21</v>
      </c>
      <c r="E63" s="8">
        <v>2</v>
      </c>
      <c r="F63" s="8">
        <v>1</v>
      </c>
      <c r="G63" s="8">
        <v>1</v>
      </c>
      <c r="H63" s="14"/>
      <c r="I63" s="8"/>
      <c r="J63" s="8"/>
      <c r="K63" s="7"/>
      <c r="L63" s="8"/>
      <c r="M63" s="7"/>
      <c r="N63" s="8"/>
      <c r="O63" s="8"/>
      <c r="P63" s="8"/>
      <c r="Q63" s="8"/>
      <c r="R63" s="8"/>
    </row>
    <row r="64" spans="1:18" ht="42.75" customHeight="1">
      <c r="A64" s="9" t="s">
        <v>206</v>
      </c>
      <c r="B64" s="7">
        <v>3</v>
      </c>
      <c r="C64" s="7" t="s">
        <v>64</v>
      </c>
      <c r="D64" s="7" t="s">
        <v>21</v>
      </c>
      <c r="E64" s="8">
        <v>2</v>
      </c>
      <c r="F64" s="8">
        <v>1</v>
      </c>
      <c r="G64" s="8">
        <v>1</v>
      </c>
      <c r="H64" s="14"/>
      <c r="I64" s="8"/>
      <c r="J64" s="8"/>
      <c r="K64" s="7"/>
      <c r="L64" s="8"/>
      <c r="M64" s="7"/>
      <c r="N64" s="8"/>
      <c r="O64" s="8"/>
      <c r="P64" s="8"/>
      <c r="Q64" s="8"/>
      <c r="R64" s="8"/>
    </row>
    <row r="65" spans="1:18" ht="42.75" customHeight="1">
      <c r="A65" s="9"/>
      <c r="B65" s="7"/>
      <c r="C65" s="7" t="s">
        <v>64</v>
      </c>
      <c r="D65" s="7" t="s">
        <v>21</v>
      </c>
      <c r="E65" s="8"/>
      <c r="F65" s="8"/>
      <c r="G65" s="8"/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42.75" customHeight="1">
      <c r="A66" s="9"/>
      <c r="B66" s="7"/>
      <c r="C66" s="7" t="s">
        <v>64</v>
      </c>
      <c r="D66" s="7" t="s">
        <v>21</v>
      </c>
      <c r="E66" s="8"/>
      <c r="F66" s="8"/>
      <c r="G66" s="8"/>
      <c r="H66" s="14"/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2.75" customHeight="1">
      <c r="A67" s="9"/>
      <c r="B67" s="7"/>
      <c r="C67" s="7" t="s">
        <v>64</v>
      </c>
      <c r="D67" s="7" t="s">
        <v>21</v>
      </c>
      <c r="E67" s="8"/>
      <c r="F67" s="8"/>
      <c r="G67" s="8"/>
      <c r="H67" s="14"/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42.75" customHeight="1">
      <c r="A68" s="9"/>
      <c r="B68" s="7"/>
      <c r="C68" s="7" t="s">
        <v>52</v>
      </c>
      <c r="D68" s="7" t="s">
        <v>21</v>
      </c>
      <c r="E68" s="8"/>
      <c r="F68" s="8"/>
      <c r="G68" s="8"/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42.75" customHeight="1">
      <c r="A69" s="9"/>
      <c r="B69" s="7"/>
      <c r="C69" s="7" t="s">
        <v>36</v>
      </c>
      <c r="D69" s="7" t="s">
        <v>21</v>
      </c>
      <c r="E69" s="8"/>
      <c r="F69" s="8"/>
      <c r="G69" s="8"/>
      <c r="H69" s="14"/>
      <c r="I69" s="8"/>
      <c r="J69" s="8"/>
      <c r="K69" s="7"/>
      <c r="L69" s="8"/>
      <c r="M69" s="7"/>
      <c r="N69" s="8"/>
      <c r="O69" s="8"/>
      <c r="P69" s="8"/>
      <c r="Q69" s="8"/>
      <c r="R69" s="8"/>
    </row>
    <row r="70" spans="1:18" ht="42.75" customHeight="1">
      <c r="A70" s="9"/>
      <c r="B70" s="7"/>
      <c r="C70" s="7" t="s">
        <v>77</v>
      </c>
      <c r="D70" s="7" t="s">
        <v>21</v>
      </c>
      <c r="E70" s="8"/>
      <c r="F70" s="8"/>
      <c r="G70" s="8"/>
      <c r="H70" s="14"/>
      <c r="I70" s="8"/>
      <c r="J70" s="8"/>
      <c r="K70" s="7"/>
      <c r="L70" s="8"/>
      <c r="M70" s="7"/>
      <c r="N70" s="8"/>
      <c r="O70" s="8"/>
      <c r="P70" s="8"/>
      <c r="Q70" s="8"/>
      <c r="R70" s="8"/>
    </row>
    <row r="71" spans="1:18" ht="42.75" customHeight="1">
      <c r="A71" s="9"/>
      <c r="B71" s="7"/>
      <c r="C71" s="7" t="s">
        <v>70</v>
      </c>
      <c r="D71" s="7" t="s">
        <v>21</v>
      </c>
      <c r="E71" s="8"/>
      <c r="F71" s="8"/>
      <c r="G71" s="8"/>
      <c r="H71" s="14"/>
      <c r="I71" s="8"/>
      <c r="J71" s="8"/>
      <c r="K71" s="7"/>
      <c r="L71" s="8"/>
      <c r="M71" s="7"/>
      <c r="N71" s="8"/>
      <c r="O71" s="8"/>
      <c r="P71" s="8"/>
      <c r="Q71" s="8"/>
      <c r="R71" s="8"/>
    </row>
    <row r="72" spans="1:18" ht="42.75" customHeight="1">
      <c r="A72" s="6"/>
      <c r="B72" s="7"/>
      <c r="C72" s="7" t="s">
        <v>76</v>
      </c>
      <c r="D72" s="7" t="s">
        <v>21</v>
      </c>
      <c r="E72" s="8"/>
      <c r="F72" s="8"/>
      <c r="G72" s="8"/>
      <c r="H72" s="14"/>
      <c r="I72" s="8"/>
      <c r="J72" s="8"/>
      <c r="K72" s="7"/>
      <c r="L72" s="8"/>
      <c r="M72" s="7"/>
      <c r="N72" s="8"/>
      <c r="O72" s="8"/>
      <c r="P72" s="8"/>
      <c r="Q72" s="8"/>
      <c r="R72" s="8"/>
    </row>
    <row r="73" spans="1:18" ht="42.75" customHeight="1">
      <c r="A73" s="6"/>
      <c r="B73" s="7"/>
      <c r="C73" s="7" t="s">
        <v>64</v>
      </c>
      <c r="D73" s="7" t="s">
        <v>21</v>
      </c>
      <c r="E73" s="8"/>
      <c r="F73" s="8"/>
      <c r="G73" s="8"/>
      <c r="H73" s="14"/>
      <c r="I73" s="8"/>
      <c r="J73" s="8"/>
      <c r="K73" s="7"/>
      <c r="L73" s="8"/>
      <c r="M73" s="7"/>
      <c r="N73" s="8"/>
      <c r="O73" s="8"/>
      <c r="P73" s="8"/>
      <c r="Q73" s="8"/>
      <c r="R73" s="8"/>
    </row>
    <row r="74" spans="1:18" ht="42.75" customHeight="1">
      <c r="A74" s="6"/>
      <c r="B74" s="7"/>
      <c r="C74" s="7" t="s">
        <v>52</v>
      </c>
      <c r="D74" s="7" t="s">
        <v>21</v>
      </c>
      <c r="E74" s="8"/>
      <c r="F74" s="8"/>
      <c r="G74" s="8"/>
      <c r="H74" s="14"/>
      <c r="I74" s="8"/>
      <c r="J74" s="8"/>
      <c r="K74" s="7"/>
      <c r="L74" s="8"/>
      <c r="M74" s="7"/>
      <c r="N74" s="8"/>
      <c r="O74" s="8"/>
      <c r="P74" s="8"/>
      <c r="Q74" s="8"/>
      <c r="R74" s="8"/>
    </row>
    <row r="75" spans="1:18" ht="42.75" customHeight="1">
      <c r="A75" s="6"/>
      <c r="B75" s="7"/>
      <c r="C75" s="7" t="s">
        <v>69</v>
      </c>
      <c r="D75" s="7" t="s">
        <v>21</v>
      </c>
      <c r="E75" s="8"/>
      <c r="F75" s="8"/>
      <c r="G75" s="8"/>
      <c r="H75" s="14"/>
      <c r="I75" s="8"/>
      <c r="J75" s="8"/>
      <c r="K75" s="7"/>
      <c r="L75" s="8"/>
      <c r="M75" s="7"/>
      <c r="N75" s="8"/>
      <c r="O75" s="8"/>
      <c r="P75" s="8"/>
      <c r="Q75" s="8"/>
      <c r="R75" s="8"/>
    </row>
    <row r="76" spans="1:18" ht="42.75" customHeight="1">
      <c r="A76" s="6"/>
      <c r="B76" s="7"/>
      <c r="C76" s="7" t="s">
        <v>69</v>
      </c>
      <c r="D76" s="7" t="s">
        <v>21</v>
      </c>
      <c r="E76" s="8"/>
      <c r="F76" s="8"/>
      <c r="G76" s="8"/>
      <c r="H76" s="14"/>
      <c r="I76" s="8"/>
      <c r="J76" s="8"/>
      <c r="K76" s="7"/>
      <c r="L76" s="8"/>
      <c r="M76" s="7"/>
      <c r="N76" s="8"/>
      <c r="O76" s="8"/>
      <c r="P76" s="8"/>
      <c r="Q76" s="8"/>
      <c r="R76" s="8"/>
    </row>
    <row r="77" spans="1:18" ht="42.75" customHeight="1">
      <c r="A77" s="6"/>
      <c r="B77" s="7"/>
      <c r="C77" s="7" t="s">
        <v>73</v>
      </c>
      <c r="D77" s="7" t="s">
        <v>21</v>
      </c>
      <c r="E77" s="8"/>
      <c r="F77" s="8"/>
      <c r="G77" s="8"/>
      <c r="H77" s="14"/>
      <c r="I77" s="8"/>
      <c r="J77" s="8"/>
      <c r="K77" s="7"/>
      <c r="L77" s="8"/>
      <c r="M77" s="7"/>
      <c r="N77" s="8"/>
      <c r="O77" s="8"/>
      <c r="P77" s="8"/>
      <c r="Q77" s="8"/>
      <c r="R77" s="8"/>
    </row>
    <row r="78" spans="1:18" ht="42.75" customHeight="1">
      <c r="A78" s="6"/>
      <c r="B78" s="7"/>
      <c r="C78" s="7" t="s">
        <v>64</v>
      </c>
      <c r="D78" s="7" t="s">
        <v>21</v>
      </c>
      <c r="E78" s="8"/>
      <c r="F78" s="8"/>
      <c r="G78" s="8"/>
      <c r="H78" s="14"/>
      <c r="I78" s="8"/>
      <c r="J78" s="8"/>
      <c r="K78" s="7"/>
      <c r="L78" s="8"/>
      <c r="M78" s="7"/>
      <c r="N78" s="8"/>
      <c r="O78" s="8"/>
      <c r="P78" s="8"/>
      <c r="Q78" s="8"/>
      <c r="R78" s="8"/>
    </row>
    <row r="79" spans="1:18" ht="42.75" customHeight="1">
      <c r="A79" s="6"/>
      <c r="B79" s="7"/>
      <c r="C79" s="7" t="s">
        <v>64</v>
      </c>
      <c r="D79" s="7" t="s">
        <v>21</v>
      </c>
      <c r="E79" s="8"/>
      <c r="F79" s="8"/>
      <c r="G79" s="8"/>
      <c r="H79" s="14"/>
      <c r="I79" s="8"/>
      <c r="J79" s="8"/>
      <c r="K79" s="7"/>
      <c r="L79" s="8"/>
      <c r="M79" s="7"/>
      <c r="N79" s="8"/>
      <c r="O79" s="8"/>
      <c r="P79" s="8"/>
      <c r="Q79" s="8"/>
      <c r="R79" s="8"/>
    </row>
    <row r="80" spans="1:18" ht="42.75" customHeight="1">
      <c r="A80" s="6"/>
      <c r="B80" s="7"/>
      <c r="C80" s="7" t="s">
        <v>64</v>
      </c>
      <c r="D80" s="7" t="s">
        <v>21</v>
      </c>
      <c r="E80" s="8"/>
      <c r="F80" s="8"/>
      <c r="G80" s="8"/>
      <c r="H80" s="14"/>
      <c r="I80" s="8"/>
      <c r="J80" s="8"/>
      <c r="K80" s="7"/>
      <c r="L80" s="8"/>
      <c r="M80" s="7"/>
      <c r="N80" s="8"/>
      <c r="O80" s="8"/>
      <c r="P80" s="8"/>
      <c r="Q80" s="8"/>
      <c r="R80" s="8"/>
    </row>
    <row r="81" spans="1:18" ht="42.75" customHeight="1">
      <c r="A81" s="6"/>
      <c r="B81" s="7"/>
      <c r="C81" s="7" t="s">
        <v>64</v>
      </c>
      <c r="D81" s="7" t="s">
        <v>21</v>
      </c>
      <c r="E81" s="8"/>
      <c r="F81" s="8"/>
      <c r="G81" s="8"/>
      <c r="H81" s="14"/>
      <c r="I81" s="8"/>
      <c r="J81" s="8"/>
      <c r="K81" s="7"/>
      <c r="L81" s="8"/>
      <c r="M81" s="7"/>
      <c r="N81" s="8"/>
      <c r="O81" s="8"/>
      <c r="P81" s="8"/>
      <c r="Q81" s="8"/>
      <c r="R81" s="8"/>
    </row>
    <row r="82" spans="1:18" ht="42.75" customHeight="1">
      <c r="A82" s="9"/>
      <c r="B82" s="7"/>
      <c r="C82" s="7" t="s">
        <v>64</v>
      </c>
      <c r="D82" s="7" t="s">
        <v>21</v>
      </c>
      <c r="E82" s="8"/>
      <c r="F82" s="8"/>
      <c r="G82" s="8"/>
      <c r="H82" s="14"/>
      <c r="I82" s="8"/>
      <c r="J82" s="8"/>
      <c r="K82" s="7"/>
      <c r="L82" s="8"/>
      <c r="M82" s="7"/>
      <c r="N82" s="8"/>
      <c r="O82" s="8"/>
      <c r="P82" s="8"/>
      <c r="Q82" s="8"/>
      <c r="R82" s="8"/>
    </row>
    <row r="83" spans="1:18" ht="42.75" customHeight="1">
      <c r="A83" s="9"/>
      <c r="B83" s="7"/>
      <c r="C83" s="7" t="s">
        <v>68</v>
      </c>
      <c r="D83" s="7" t="s">
        <v>21</v>
      </c>
      <c r="E83" s="8"/>
      <c r="F83" s="8"/>
      <c r="G83" s="8"/>
      <c r="H83" s="14"/>
      <c r="I83" s="8"/>
      <c r="J83" s="8"/>
      <c r="K83" s="7"/>
      <c r="L83" s="8"/>
      <c r="M83" s="7"/>
      <c r="N83" s="8"/>
      <c r="O83" s="8"/>
      <c r="P83" s="8"/>
      <c r="Q83" s="8"/>
      <c r="R83" s="8"/>
    </row>
    <row r="84" spans="1:18" ht="42.75" customHeight="1">
      <c r="A84" s="9"/>
      <c r="B84" s="7"/>
      <c r="C84" s="7" t="s">
        <v>68</v>
      </c>
      <c r="D84" s="7" t="s">
        <v>21</v>
      </c>
      <c r="E84" s="8"/>
      <c r="F84" s="8"/>
      <c r="G84" s="8"/>
      <c r="H84" s="14"/>
      <c r="I84" s="8"/>
      <c r="J84" s="8"/>
      <c r="K84" s="7"/>
      <c r="L84" s="8"/>
      <c r="M84" s="7"/>
      <c r="N84" s="8"/>
      <c r="O84" s="8"/>
      <c r="P84" s="8"/>
      <c r="Q84" s="8"/>
      <c r="R84" s="8"/>
    </row>
    <row r="85" spans="1:18" ht="42.75" customHeight="1">
      <c r="A85" s="9"/>
      <c r="B85" s="7"/>
      <c r="C85" s="7" t="s">
        <v>64</v>
      </c>
      <c r="D85" s="7" t="s">
        <v>21</v>
      </c>
      <c r="E85" s="8"/>
      <c r="F85" s="8"/>
      <c r="G85" s="8"/>
      <c r="H85" s="14"/>
      <c r="I85" s="8"/>
      <c r="J85" s="8"/>
      <c r="K85" s="7"/>
      <c r="L85" s="8"/>
      <c r="M85" s="7"/>
      <c r="N85" s="8"/>
      <c r="O85" s="8"/>
      <c r="P85" s="8"/>
      <c r="Q85" s="8"/>
      <c r="R85" s="8"/>
    </row>
    <row r="86" spans="1:18" ht="42.75" customHeight="1">
      <c r="A86" s="9"/>
      <c r="B86" s="7"/>
      <c r="C86" s="7" t="s">
        <v>68</v>
      </c>
      <c r="D86" s="7" t="s">
        <v>21</v>
      </c>
      <c r="E86" s="8"/>
      <c r="F86" s="8"/>
      <c r="G86" s="8"/>
      <c r="H86" s="14"/>
      <c r="I86" s="8"/>
      <c r="J86" s="8"/>
      <c r="K86" s="7"/>
      <c r="L86" s="8"/>
      <c r="M86" s="7"/>
      <c r="N86" s="8"/>
      <c r="O86" s="8"/>
      <c r="P86" s="8"/>
      <c r="Q86" s="8"/>
      <c r="R86" s="8"/>
    </row>
    <row r="87" spans="1:18" ht="42.75" customHeight="1">
      <c r="A87" s="9"/>
      <c r="B87" s="7"/>
      <c r="C87" s="7" t="s">
        <v>68</v>
      </c>
      <c r="D87" s="7" t="s">
        <v>21</v>
      </c>
      <c r="E87" s="8"/>
      <c r="F87" s="8"/>
      <c r="G87" s="8"/>
      <c r="H87" s="14"/>
      <c r="I87" s="8"/>
      <c r="J87" s="8"/>
      <c r="K87" s="7"/>
      <c r="L87" s="17"/>
      <c r="M87" s="7"/>
      <c r="N87" s="8"/>
      <c r="O87" s="17"/>
      <c r="P87" s="17"/>
      <c r="Q87" s="17"/>
      <c r="R87" s="17"/>
    </row>
    <row r="88" spans="1:18" ht="42.75" customHeight="1">
      <c r="A88" s="9"/>
      <c r="B88" s="7"/>
      <c r="C88" s="7" t="s">
        <v>64</v>
      </c>
      <c r="D88" s="7" t="s">
        <v>21</v>
      </c>
      <c r="E88" s="8"/>
      <c r="F88" s="8"/>
      <c r="G88" s="8"/>
      <c r="H88" s="14"/>
      <c r="I88" s="8"/>
      <c r="J88" s="8"/>
      <c r="K88" s="7"/>
      <c r="L88" s="15"/>
      <c r="M88" s="7"/>
      <c r="N88" s="8"/>
      <c r="O88" s="15"/>
      <c r="P88" s="15"/>
      <c r="Q88" s="15"/>
      <c r="R88" s="15"/>
    </row>
    <row r="89" spans="1:18" ht="42.75" customHeight="1">
      <c r="A89" s="9"/>
      <c r="B89" s="7"/>
      <c r="C89" s="7" t="s">
        <v>64</v>
      </c>
      <c r="D89" s="7" t="s">
        <v>21</v>
      </c>
      <c r="E89" s="8"/>
      <c r="F89" s="8"/>
      <c r="G89" s="8"/>
      <c r="H89" s="14"/>
      <c r="I89" s="8"/>
      <c r="J89" s="8"/>
      <c r="K89" s="7"/>
      <c r="L89" s="15"/>
      <c r="M89" s="7"/>
      <c r="N89" s="8"/>
      <c r="O89" s="15"/>
      <c r="P89" s="15"/>
      <c r="Q89" s="15"/>
      <c r="R89" s="15"/>
    </row>
    <row r="90" spans="1:18" ht="42.75" customHeight="1">
      <c r="A90" s="9"/>
      <c r="B90" s="7"/>
      <c r="C90" s="7" t="s">
        <v>68</v>
      </c>
      <c r="D90" s="7" t="s">
        <v>21</v>
      </c>
      <c r="E90" s="8"/>
      <c r="F90" s="8"/>
      <c r="G90" s="8"/>
      <c r="H90" s="14"/>
      <c r="I90" s="8"/>
      <c r="J90" s="8"/>
      <c r="K90" s="7"/>
      <c r="L90" s="15"/>
      <c r="M90" s="7"/>
      <c r="N90" s="8"/>
      <c r="O90" s="15"/>
      <c r="P90" s="15"/>
      <c r="Q90" s="15"/>
      <c r="R90" s="15"/>
    </row>
    <row r="91" spans="1:18" ht="42.75" customHeight="1">
      <c r="A91" s="9"/>
      <c r="B91" s="7"/>
      <c r="C91" s="7" t="s">
        <v>36</v>
      </c>
      <c r="D91" s="7" t="s">
        <v>21</v>
      </c>
      <c r="E91" s="8"/>
      <c r="F91" s="8"/>
      <c r="G91" s="8"/>
      <c r="H91" s="14"/>
      <c r="I91" s="8"/>
      <c r="J91" s="8"/>
      <c r="K91" s="7"/>
      <c r="L91" s="15"/>
      <c r="M91" s="7"/>
      <c r="N91" s="8"/>
      <c r="O91" s="15"/>
      <c r="P91" s="15"/>
      <c r="Q91" s="15"/>
      <c r="R91" s="15"/>
    </row>
    <row r="92" spans="1:18" ht="42.75" customHeight="1">
      <c r="A92" s="9"/>
      <c r="B92" s="7"/>
      <c r="C92" s="7" t="s">
        <v>64</v>
      </c>
      <c r="D92" s="7" t="s">
        <v>21</v>
      </c>
      <c r="E92" s="8"/>
      <c r="F92" s="8"/>
      <c r="G92" s="8"/>
      <c r="H92" s="14"/>
      <c r="I92" s="8"/>
      <c r="J92" s="8"/>
      <c r="K92" s="7"/>
      <c r="L92" s="15"/>
      <c r="M92" s="7"/>
      <c r="N92" s="8"/>
      <c r="O92" s="15"/>
      <c r="P92" s="15"/>
      <c r="Q92" s="15"/>
      <c r="R92" s="15"/>
    </row>
    <row r="93" spans="1:18" ht="42.75" customHeight="1">
      <c r="A93" s="9"/>
      <c r="B93" s="7"/>
      <c r="C93" s="7" t="s">
        <v>64</v>
      </c>
      <c r="D93" s="7" t="s">
        <v>21</v>
      </c>
      <c r="E93" s="8"/>
      <c r="F93" s="8"/>
      <c r="G93" s="8"/>
      <c r="H93" s="14"/>
      <c r="I93" s="8"/>
      <c r="J93" s="8"/>
      <c r="K93" s="7"/>
      <c r="L93" s="15"/>
      <c r="M93" s="7"/>
      <c r="N93" s="8"/>
      <c r="O93" s="15"/>
      <c r="P93" s="15"/>
      <c r="Q93" s="15"/>
      <c r="R93" s="15"/>
    </row>
    <row r="94" spans="1:18" ht="42.75" customHeight="1">
      <c r="A94" s="9"/>
      <c r="B94" s="7"/>
      <c r="C94" s="7" t="s">
        <v>64</v>
      </c>
      <c r="D94" s="7" t="s">
        <v>21</v>
      </c>
      <c r="E94" s="8"/>
      <c r="F94" s="8"/>
      <c r="G94" s="8"/>
      <c r="H94" s="14"/>
      <c r="I94" s="8"/>
      <c r="J94" s="8"/>
      <c r="K94" s="7"/>
      <c r="L94" s="15"/>
      <c r="M94" s="7"/>
      <c r="N94" s="8"/>
      <c r="O94" s="15"/>
      <c r="P94" s="15"/>
      <c r="Q94" s="15"/>
      <c r="R94" s="15"/>
    </row>
    <row r="95" spans="1:18" ht="42.75" customHeight="1">
      <c r="A95" s="9"/>
      <c r="B95" s="7"/>
      <c r="C95" s="7" t="s">
        <v>64</v>
      </c>
      <c r="D95" s="7" t="s">
        <v>21</v>
      </c>
      <c r="E95" s="8"/>
      <c r="F95" s="8"/>
      <c r="G95" s="8"/>
      <c r="H95" s="14"/>
      <c r="I95" s="8"/>
      <c r="J95" s="8"/>
      <c r="K95" s="7"/>
      <c r="L95" s="8"/>
      <c r="M95" s="7"/>
      <c r="N95" s="8"/>
      <c r="O95" s="8"/>
      <c r="P95" s="8"/>
      <c r="Q95" s="8"/>
      <c r="R95" s="8"/>
    </row>
    <row r="96" spans="1:18" hidden="1">
      <c r="A96" s="23"/>
      <c r="B96" s="24"/>
      <c r="C96" s="23"/>
      <c r="D96" s="23"/>
      <c r="E96" s="24"/>
      <c r="F96" s="24"/>
      <c r="G96" s="24"/>
      <c r="H96" s="29"/>
      <c r="I96" s="24"/>
      <c r="J96" s="24"/>
      <c r="K96" s="25"/>
      <c r="L96" s="24"/>
      <c r="M96" s="25"/>
      <c r="N96" s="23"/>
      <c r="O96" s="23"/>
      <c r="P96" s="23"/>
      <c r="Q96" s="23"/>
      <c r="R96" s="23"/>
    </row>
    <row r="97" spans="1:18">
      <c r="A97" s="26"/>
      <c r="B97" s="26">
        <f>SUM(B5:B95)</f>
        <v>596</v>
      </c>
      <c r="C97" s="26"/>
      <c r="D97" s="26"/>
      <c r="E97" s="26">
        <f>SUM(E5:E95)</f>
        <v>258</v>
      </c>
      <c r="F97" s="26">
        <f>SUM(F5:F95)</f>
        <v>137</v>
      </c>
      <c r="G97" s="26">
        <f t="shared" ref="G97:O97" si="0">SUM(G5:G95)</f>
        <v>215</v>
      </c>
      <c r="H97" s="26">
        <f t="shared" si="0"/>
        <v>43</v>
      </c>
      <c r="I97" s="26">
        <f t="shared" si="0"/>
        <v>14</v>
      </c>
      <c r="J97" s="26">
        <f t="shared" si="0"/>
        <v>12</v>
      </c>
      <c r="K97" s="26">
        <f t="shared" si="0"/>
        <v>1</v>
      </c>
      <c r="L97" s="26">
        <f t="shared" si="0"/>
        <v>0</v>
      </c>
      <c r="M97" s="26">
        <f t="shared" si="0"/>
        <v>0</v>
      </c>
      <c r="N97" s="26">
        <f t="shared" si="0"/>
        <v>0</v>
      </c>
      <c r="O97" s="26">
        <f t="shared" si="0"/>
        <v>1</v>
      </c>
      <c r="P97" s="26"/>
      <c r="Q97" s="26"/>
      <c r="R97" s="26"/>
    </row>
    <row r="98" spans="1:18">
      <c r="A98" s="26"/>
      <c r="B98" s="26"/>
      <c r="C98" s="26"/>
      <c r="D98" s="26"/>
      <c r="E98" s="27"/>
      <c r="F98" s="26"/>
      <c r="G98" s="26"/>
      <c r="H98" s="30"/>
      <c r="I98" s="26"/>
      <c r="J98" s="26"/>
      <c r="K98" s="28"/>
      <c r="L98" s="26"/>
      <c r="M98" s="28"/>
      <c r="N98" s="26"/>
      <c r="O98" s="26"/>
      <c r="P98" s="26"/>
      <c r="Q98" s="26"/>
      <c r="R98" s="26"/>
    </row>
    <row r="99" spans="1:18">
      <c r="A99" s="26"/>
      <c r="B99" s="26"/>
      <c r="C99" s="26"/>
      <c r="D99" s="26"/>
      <c r="E99" s="27"/>
      <c r="F99" s="26"/>
      <c r="G99" s="26"/>
      <c r="H99" s="30"/>
      <c r="I99" s="26"/>
      <c r="J99" s="26"/>
      <c r="K99" s="28"/>
      <c r="L99" s="26"/>
      <c r="M99" s="28"/>
      <c r="N99" s="26"/>
      <c r="O99" s="26"/>
      <c r="P99" s="26"/>
      <c r="Q99" s="26"/>
      <c r="R99" s="26"/>
    </row>
    <row r="100" spans="1:18">
      <c r="A100" s="26"/>
      <c r="B100" s="26"/>
      <c r="C100" s="26"/>
      <c r="D100" s="26"/>
      <c r="E100" s="27"/>
      <c r="F100" s="26"/>
      <c r="G100" s="26"/>
      <c r="H100" s="30"/>
      <c r="I100" s="26"/>
      <c r="J100" s="26"/>
      <c r="K100" s="28"/>
      <c r="L100" s="26"/>
      <c r="M100" s="28"/>
      <c r="N100" s="26"/>
      <c r="O100" s="26"/>
      <c r="P100" s="26"/>
      <c r="Q100" s="26"/>
      <c r="R100" s="26"/>
    </row>
    <row r="101" spans="1:18">
      <c r="A101" s="26"/>
      <c r="B101" s="26"/>
      <c r="C101" s="26"/>
      <c r="D101" s="26"/>
      <c r="E101" s="27"/>
      <c r="F101" s="26"/>
      <c r="G101" s="26"/>
      <c r="H101" s="30"/>
      <c r="I101" s="26"/>
      <c r="J101" s="26"/>
      <c r="K101" s="28"/>
      <c r="L101" s="26"/>
      <c r="M101" s="28"/>
      <c r="N101" s="26"/>
      <c r="O101" s="26"/>
      <c r="P101" s="26"/>
      <c r="Q101" s="26"/>
      <c r="R101" s="26"/>
    </row>
    <row r="102" spans="1:18">
      <c r="A102" s="26"/>
      <c r="B102" s="26"/>
      <c r="C102" s="26"/>
      <c r="D102" s="26"/>
      <c r="E102" s="27"/>
      <c r="F102" s="26"/>
      <c r="G102" s="26"/>
      <c r="H102" s="30"/>
      <c r="I102" s="26"/>
      <c r="J102" s="26"/>
      <c r="K102" s="28"/>
      <c r="L102" s="26"/>
      <c r="M102" s="28"/>
      <c r="N102" s="26"/>
      <c r="O102" s="26"/>
      <c r="P102" s="26"/>
      <c r="Q102" s="26"/>
      <c r="R102" s="26"/>
    </row>
    <row r="103" spans="1:18">
      <c r="A103" s="26"/>
      <c r="B103" s="26"/>
      <c r="C103" s="26"/>
      <c r="D103" s="26"/>
      <c r="E103" s="27"/>
      <c r="F103" s="26"/>
      <c r="G103" s="26"/>
      <c r="H103" s="30"/>
      <c r="I103" s="26"/>
      <c r="J103" s="26"/>
      <c r="K103" s="28"/>
      <c r="L103" s="26"/>
      <c r="M103" s="28"/>
      <c r="N103" s="26"/>
      <c r="O103" s="26"/>
      <c r="P103" s="26"/>
      <c r="Q103" s="26"/>
      <c r="R103" s="26"/>
    </row>
    <row r="104" spans="1:18">
      <c r="A104" s="26"/>
      <c r="B104" s="26"/>
      <c r="C104" s="26"/>
      <c r="D104" s="26"/>
      <c r="E104" s="27"/>
      <c r="F104" s="26"/>
      <c r="G104" s="26"/>
      <c r="H104" s="30"/>
      <c r="I104" s="26"/>
      <c r="J104" s="26"/>
      <c r="K104" s="28"/>
      <c r="L104" s="26"/>
      <c r="M104" s="28"/>
      <c r="N104" s="26"/>
      <c r="O104" s="26"/>
      <c r="P104" s="26"/>
      <c r="Q104" s="26"/>
      <c r="R104" s="26"/>
    </row>
    <row r="105" spans="1:18">
      <c r="A105" s="26"/>
      <c r="B105" s="26"/>
      <c r="C105" s="26"/>
      <c r="D105" s="26"/>
      <c r="E105" s="26"/>
      <c r="F105" s="26"/>
      <c r="G105" s="26"/>
      <c r="H105" s="30"/>
    </row>
    <row r="106" spans="1:18">
      <c r="A106" s="26"/>
      <c r="B106" s="26"/>
      <c r="C106" s="26"/>
      <c r="D106" s="26"/>
      <c r="E106" s="26"/>
      <c r="F106" s="26"/>
      <c r="G106" s="26"/>
      <c r="H106" s="30"/>
    </row>
    <row r="107" spans="1:18">
      <c r="A107" s="26"/>
      <c r="B107" s="26"/>
      <c r="C107" s="26"/>
      <c r="D107" s="26"/>
      <c r="E107" s="26"/>
      <c r="F107" s="26"/>
      <c r="G107" s="26"/>
      <c r="H107" s="30"/>
    </row>
    <row r="108" spans="1:18">
      <c r="A108" s="26"/>
      <c r="B108" s="26"/>
      <c r="C108" s="26"/>
      <c r="D108" s="26"/>
      <c r="E108" s="26"/>
      <c r="F108" s="26"/>
      <c r="G108" s="26"/>
      <c r="H108" s="30"/>
    </row>
    <row r="109" spans="1:18">
      <c r="A109" s="26"/>
      <c r="B109" s="26"/>
      <c r="C109" s="26"/>
      <c r="D109" s="26"/>
      <c r="E109" s="26"/>
      <c r="F109" s="26"/>
      <c r="G109" s="26"/>
      <c r="H109" s="30"/>
    </row>
    <row r="110" spans="1:18">
      <c r="A110" s="26"/>
      <c r="B110" s="26"/>
      <c r="C110" s="26"/>
      <c r="D110" s="26"/>
      <c r="E110" s="26"/>
      <c r="F110" s="26"/>
      <c r="G110" s="26"/>
      <c r="H110" s="30"/>
    </row>
    <row r="111" spans="1:18">
      <c r="A111" s="26"/>
      <c r="B111" s="26"/>
      <c r="C111" s="26"/>
      <c r="D111" s="26"/>
      <c r="E111" s="26"/>
      <c r="F111" s="26"/>
      <c r="G111" s="26"/>
      <c r="H111" s="30"/>
    </row>
    <row r="112" spans="1:18">
      <c r="A112" s="26"/>
      <c r="B112" s="26"/>
      <c r="C112" s="26"/>
      <c r="D112" s="26"/>
      <c r="E112" s="26"/>
      <c r="F112" s="26"/>
      <c r="G112" s="26"/>
      <c r="H112" s="30"/>
    </row>
    <row r="113" spans="1:8">
      <c r="A113" s="26"/>
      <c r="B113" s="26"/>
      <c r="C113" s="26"/>
      <c r="D113" s="26"/>
      <c r="E113" s="26"/>
      <c r="F113" s="26"/>
      <c r="G113" s="26"/>
      <c r="H113" s="30"/>
    </row>
    <row r="114" spans="1:8">
      <c r="A114" s="26"/>
      <c r="B114" s="26"/>
      <c r="C114" s="26"/>
      <c r="D114" s="26"/>
      <c r="E114" s="26"/>
      <c r="F114" s="26"/>
      <c r="G114" s="26"/>
      <c r="H114" s="30"/>
    </row>
    <row r="115" spans="1:8">
      <c r="A115" s="26"/>
      <c r="B115" s="26"/>
      <c r="C115" s="26"/>
      <c r="D115" s="26"/>
      <c r="E115" s="26"/>
      <c r="F115" s="26"/>
      <c r="G115" s="26"/>
      <c r="H115" s="30"/>
    </row>
    <row r="116" spans="1:8">
      <c r="A116" s="26"/>
      <c r="B116" s="26"/>
      <c r="C116" s="26"/>
      <c r="D116" s="26"/>
      <c r="E116" s="26"/>
      <c r="F116" s="26"/>
      <c r="G116" s="26"/>
      <c r="H116" s="30"/>
    </row>
    <row r="117" spans="1:8">
      <c r="A117" s="26"/>
      <c r="B117" s="26"/>
      <c r="C117" s="26"/>
      <c r="D117" s="26"/>
      <c r="E117" s="26"/>
      <c r="F117" s="26"/>
      <c r="G117" s="26"/>
      <c r="H117" s="30"/>
    </row>
    <row r="118" spans="1:8">
      <c r="A118" s="26"/>
      <c r="B118" s="26"/>
      <c r="C118" s="26"/>
      <c r="D118" s="26"/>
      <c r="E118" s="26"/>
      <c r="F118" s="26"/>
      <c r="G118" s="26"/>
      <c r="H118" s="30"/>
    </row>
    <row r="119" spans="1:8">
      <c r="A119" s="26"/>
      <c r="B119" s="26"/>
      <c r="C119" s="26"/>
      <c r="D119" s="26"/>
      <c r="E119" s="26"/>
      <c r="F119" s="26"/>
      <c r="G119" s="26"/>
      <c r="H119" s="30"/>
    </row>
    <row r="120" spans="1:8">
      <c r="A120" s="26"/>
      <c r="B120" s="26"/>
      <c r="C120" s="26"/>
      <c r="D120" s="26"/>
      <c r="E120" s="26"/>
      <c r="F120" s="26"/>
      <c r="G120" s="26"/>
      <c r="H120" s="30"/>
    </row>
    <row r="121" spans="1:8">
      <c r="A121" s="26"/>
      <c r="B121" s="26"/>
      <c r="C121" s="26"/>
      <c r="D121" s="26"/>
      <c r="E121" s="26"/>
      <c r="F121" s="26"/>
      <c r="G121" s="26"/>
      <c r="H121" s="30"/>
    </row>
    <row r="122" spans="1:8">
      <c r="A122" s="26"/>
      <c r="B122" s="26"/>
      <c r="C122" s="26"/>
      <c r="D122" s="26"/>
      <c r="E122" s="26"/>
      <c r="F122" s="26"/>
      <c r="G122" s="26"/>
      <c r="H122" s="30"/>
    </row>
    <row r="123" spans="1:8">
      <c r="A123" s="26"/>
      <c r="B123" s="26"/>
      <c r="C123" s="26"/>
      <c r="D123" s="26"/>
      <c r="E123" s="26"/>
      <c r="F123" s="26"/>
      <c r="G123" s="26"/>
      <c r="H123" s="30"/>
    </row>
    <row r="124" spans="1:8">
      <c r="A124" s="26"/>
      <c r="B124" s="26"/>
      <c r="C124" s="26"/>
      <c r="D124" s="26"/>
      <c r="E124" s="26"/>
      <c r="F124" s="26"/>
      <c r="G124" s="26"/>
      <c r="H124" s="30"/>
    </row>
    <row r="125" spans="1:8">
      <c r="A125" s="26"/>
      <c r="B125" s="26"/>
      <c r="C125" s="26"/>
      <c r="D125" s="26"/>
      <c r="E125" s="26"/>
      <c r="F125" s="26"/>
      <c r="G125" s="26"/>
      <c r="H125" s="30"/>
    </row>
    <row r="126" spans="1:8">
      <c r="A126" s="26"/>
      <c r="B126" s="26"/>
      <c r="C126" s="26"/>
      <c r="D126" s="26"/>
      <c r="E126" s="26"/>
      <c r="F126" s="26"/>
      <c r="G126" s="26"/>
      <c r="H126" s="30"/>
    </row>
    <row r="127" spans="1:8">
      <c r="A127" s="26"/>
      <c r="B127" s="26"/>
      <c r="C127" s="26"/>
      <c r="D127" s="26"/>
      <c r="E127" s="26"/>
      <c r="F127" s="26"/>
      <c r="G127" s="26"/>
      <c r="H127" s="30"/>
    </row>
    <row r="128" spans="1:8">
      <c r="A128" s="26"/>
      <c r="B128" s="26"/>
      <c r="C128" s="26"/>
      <c r="D128" s="26"/>
      <c r="E128" s="26"/>
      <c r="F128" s="26"/>
      <c r="G128" s="26"/>
      <c r="H128" s="30"/>
    </row>
    <row r="129" spans="1:8">
      <c r="A129" s="26"/>
      <c r="B129" s="26"/>
      <c r="C129" s="26"/>
      <c r="D129" s="26"/>
      <c r="E129" s="26"/>
      <c r="F129" s="26"/>
      <c r="G129" s="26"/>
      <c r="H129" s="30"/>
    </row>
    <row r="130" spans="1:8">
      <c r="A130" s="26"/>
      <c r="B130" s="26"/>
      <c r="C130" s="26"/>
      <c r="D130" s="26"/>
      <c r="E130" s="26"/>
      <c r="F130" s="26"/>
      <c r="G130" s="26"/>
      <c r="H130" s="30"/>
    </row>
    <row r="131" spans="1:8">
      <c r="A131" s="26"/>
      <c r="B131" s="26"/>
      <c r="C131" s="26"/>
      <c r="D131" s="26"/>
      <c r="E131" s="26"/>
      <c r="F131" s="26"/>
      <c r="G131" s="26"/>
      <c r="H131" s="30"/>
    </row>
    <row r="132" spans="1:8">
      <c r="A132" s="26"/>
      <c r="B132" s="26"/>
      <c r="C132" s="26"/>
      <c r="D132" s="26"/>
      <c r="E132" s="26"/>
      <c r="F132" s="26"/>
      <c r="G132" s="26"/>
      <c r="H132" s="30"/>
    </row>
    <row r="133" spans="1:8">
      <c r="A133" s="26"/>
      <c r="B133" s="26"/>
      <c r="C133" s="26"/>
      <c r="D133" s="26"/>
      <c r="E133" s="26"/>
      <c r="F133" s="26"/>
      <c r="G133" s="26"/>
      <c r="H133" s="30"/>
    </row>
    <row r="134" spans="1:8">
      <c r="A134" s="26"/>
      <c r="B134" s="26"/>
      <c r="C134" s="26"/>
      <c r="D134" s="26"/>
      <c r="E134" s="26"/>
      <c r="F134" s="26"/>
      <c r="G134" s="26"/>
      <c r="H134" s="30"/>
    </row>
    <row r="135" spans="1:8">
      <c r="A135" s="26"/>
      <c r="B135" s="26"/>
      <c r="C135" s="26"/>
      <c r="D135" s="26"/>
      <c r="E135" s="26"/>
      <c r="F135" s="26"/>
      <c r="G135" s="26"/>
      <c r="H135" s="30"/>
    </row>
    <row r="136" spans="1:8">
      <c r="A136" s="26"/>
      <c r="B136" s="26"/>
      <c r="C136" s="26"/>
      <c r="D136" s="26"/>
      <c r="E136" s="26"/>
      <c r="F136" s="26"/>
      <c r="G136" s="26"/>
      <c r="H136" s="30"/>
    </row>
    <row r="137" spans="1:8">
      <c r="A137" s="26"/>
      <c r="B137" s="26"/>
      <c r="C137" s="26"/>
      <c r="D137" s="26"/>
      <c r="E137" s="26"/>
      <c r="F137" s="20"/>
      <c r="G137" s="26"/>
      <c r="H137" s="30"/>
    </row>
    <row r="138" spans="1:8">
      <c r="A138" s="26"/>
      <c r="B138" s="26"/>
      <c r="C138" s="26"/>
      <c r="D138" s="26"/>
      <c r="E138" s="26"/>
      <c r="F138" s="26"/>
      <c r="G138" s="26"/>
      <c r="H138" s="30"/>
    </row>
    <row r="139" spans="1:8">
      <c r="A139" s="26"/>
      <c r="B139" s="26"/>
      <c r="C139" s="26"/>
      <c r="D139" s="26"/>
      <c r="E139" s="26"/>
      <c r="F139" s="26"/>
      <c r="G139" s="26"/>
      <c r="H139" s="30"/>
    </row>
    <row r="140" spans="1:8">
      <c r="A140" s="26"/>
      <c r="B140" s="26"/>
      <c r="C140" s="26"/>
      <c r="D140" s="26"/>
      <c r="E140" s="26"/>
      <c r="F140" s="26"/>
      <c r="G140" s="26"/>
      <c r="H140" s="30"/>
    </row>
    <row r="141" spans="1:8">
      <c r="A141" s="26"/>
      <c r="B141" s="26"/>
      <c r="C141" s="26"/>
      <c r="D141" s="26"/>
      <c r="E141" s="26"/>
      <c r="F141" s="26"/>
      <c r="G141" s="26"/>
      <c r="H141" s="30"/>
    </row>
    <row r="142" spans="1:8">
      <c r="A142" s="26"/>
      <c r="B142" s="26"/>
      <c r="C142" s="26"/>
      <c r="D142" s="26"/>
      <c r="E142" s="26"/>
      <c r="F142" s="26"/>
      <c r="G142" s="26"/>
      <c r="H142" s="30"/>
    </row>
    <row r="143" spans="1:8">
      <c r="A143" s="26"/>
      <c r="B143" s="26"/>
      <c r="C143" s="26"/>
      <c r="D143" s="26"/>
      <c r="E143" s="26"/>
      <c r="F143" s="26"/>
      <c r="G143" s="26"/>
      <c r="H143" s="30"/>
    </row>
    <row r="144" spans="1:8">
      <c r="A144" s="26"/>
      <c r="B144" s="26"/>
      <c r="C144" s="26"/>
      <c r="D144" s="26"/>
      <c r="E144" s="26"/>
      <c r="F144" s="26"/>
      <c r="G144" s="26"/>
      <c r="H144" s="30"/>
    </row>
    <row r="145" spans="1:8">
      <c r="A145" s="26"/>
      <c r="B145" s="26"/>
      <c r="C145" s="26"/>
      <c r="D145" s="26"/>
      <c r="E145" s="26"/>
      <c r="F145" s="26"/>
      <c r="G145" s="26"/>
      <c r="H145" s="30"/>
    </row>
    <row r="146" spans="1:8">
      <c r="A146" s="26"/>
      <c r="B146" s="26"/>
      <c r="C146" s="26"/>
      <c r="D146" s="26"/>
      <c r="E146" s="26"/>
      <c r="F146" s="26"/>
      <c r="G146" s="26"/>
      <c r="H146" s="30"/>
    </row>
    <row r="147" spans="1:8">
      <c r="A147" s="26"/>
      <c r="B147" s="26"/>
      <c r="C147" s="26"/>
      <c r="D147" s="26"/>
      <c r="E147" s="26"/>
      <c r="F147" s="26"/>
      <c r="G147" s="26"/>
      <c r="H147" s="30"/>
    </row>
    <row r="148" spans="1:8">
      <c r="A148" s="26"/>
      <c r="B148" s="26"/>
      <c r="C148" s="26"/>
      <c r="D148" s="26"/>
      <c r="E148" s="26"/>
      <c r="F148" s="26"/>
      <c r="G148" s="26"/>
      <c r="H148" s="30"/>
    </row>
    <row r="149" spans="1:8">
      <c r="A149" s="26"/>
      <c r="B149" s="26"/>
      <c r="C149" s="26"/>
      <c r="D149" s="26"/>
      <c r="E149" s="26"/>
      <c r="F149" s="26"/>
      <c r="G149" s="26"/>
      <c r="H149" s="30"/>
    </row>
    <row r="150" spans="1:8">
      <c r="A150" s="26"/>
      <c r="B150" s="26"/>
      <c r="C150" s="26"/>
      <c r="D150" s="26"/>
      <c r="E150" s="26"/>
      <c r="F150" s="26"/>
      <c r="G150" s="26"/>
      <c r="H150" s="30"/>
    </row>
    <row r="151" spans="1:8">
      <c r="A151" s="26"/>
      <c r="B151" s="26"/>
      <c r="C151" s="26"/>
      <c r="D151" s="26"/>
      <c r="E151" s="26"/>
      <c r="F151" s="26"/>
      <c r="G151" s="26"/>
      <c r="H151" s="30"/>
    </row>
    <row r="152" spans="1:8">
      <c r="A152" s="26"/>
      <c r="B152" s="26"/>
      <c r="C152" s="26"/>
      <c r="D152" s="26"/>
      <c r="E152" s="26"/>
      <c r="F152" s="26"/>
      <c r="G152" s="26"/>
      <c r="H152" s="30"/>
    </row>
    <row r="153" spans="1:8">
      <c r="A153" s="26"/>
      <c r="B153" s="26"/>
      <c r="C153" s="26"/>
      <c r="D153" s="26"/>
      <c r="E153" s="26"/>
      <c r="F153" s="26"/>
      <c r="G153" s="26"/>
      <c r="H153" s="30"/>
    </row>
    <row r="154" spans="1:8">
      <c r="A154" s="26"/>
      <c r="B154" s="26"/>
      <c r="C154" s="26"/>
      <c r="D154" s="26"/>
      <c r="E154" s="26"/>
      <c r="F154" s="26"/>
      <c r="G154" s="26"/>
      <c r="H154" s="30"/>
    </row>
    <row r="155" spans="1:8">
      <c r="A155" s="26"/>
      <c r="B155" s="26"/>
      <c r="C155" s="26"/>
      <c r="D155" s="26"/>
      <c r="E155" s="26"/>
      <c r="F155" s="26"/>
      <c r="G155" s="26"/>
      <c r="H155" s="30"/>
    </row>
    <row r="156" spans="1:8">
      <c r="A156" s="26"/>
      <c r="B156" s="26"/>
      <c r="C156" s="26"/>
      <c r="D156" s="26"/>
      <c r="E156" s="26"/>
      <c r="F156" s="26"/>
      <c r="G156" s="26"/>
      <c r="H156" s="30"/>
    </row>
    <row r="157" spans="1:8">
      <c r="A157" s="26"/>
      <c r="B157" s="26"/>
      <c r="C157" s="26"/>
      <c r="D157" s="26"/>
      <c r="E157" s="26"/>
      <c r="F157" s="26"/>
      <c r="G157" s="26"/>
      <c r="H157" s="30"/>
    </row>
    <row r="158" spans="1:8">
      <c r="A158" s="26"/>
      <c r="B158" s="26"/>
      <c r="C158" s="26"/>
      <c r="D158" s="26"/>
      <c r="E158" s="26"/>
      <c r="F158" s="26"/>
      <c r="G158" s="26"/>
      <c r="H158" s="30"/>
    </row>
    <row r="159" spans="1:8">
      <c r="A159" s="26"/>
      <c r="B159" s="26"/>
      <c r="C159" s="26"/>
      <c r="D159" s="26"/>
      <c r="E159" s="26"/>
      <c r="F159" s="26"/>
      <c r="G159" s="26"/>
      <c r="H159" s="30"/>
    </row>
    <row r="160" spans="1:8">
      <c r="A160" s="26"/>
      <c r="B160" s="26"/>
      <c r="C160" s="26"/>
      <c r="D160" s="26"/>
      <c r="E160" s="26"/>
      <c r="F160" s="26"/>
      <c r="G160" s="26"/>
      <c r="H160" s="30"/>
    </row>
    <row r="161" spans="1:8">
      <c r="A161" s="26"/>
      <c r="B161" s="26"/>
      <c r="C161" s="26"/>
      <c r="D161" s="26"/>
      <c r="E161" s="26"/>
      <c r="F161" s="26"/>
      <c r="G161" s="26"/>
      <c r="H161" s="30"/>
    </row>
    <row r="162" spans="1:8">
      <c r="A162" s="26"/>
      <c r="B162" s="26"/>
      <c r="C162" s="26"/>
      <c r="D162" s="26"/>
      <c r="E162" s="26"/>
      <c r="F162" s="26"/>
      <c r="G162" s="26"/>
      <c r="H162" s="30"/>
    </row>
    <row r="163" spans="1:8">
      <c r="A163" s="26"/>
      <c r="B163" s="26"/>
      <c r="C163" s="26"/>
      <c r="D163" s="26"/>
      <c r="E163" s="26"/>
      <c r="F163" s="26"/>
      <c r="G163" s="26"/>
      <c r="H163" s="30"/>
    </row>
    <row r="164" spans="1:8">
      <c r="A164" s="26"/>
      <c r="B164" s="26"/>
      <c r="C164" s="26"/>
      <c r="D164" s="26"/>
      <c r="E164" s="26"/>
      <c r="F164" s="26"/>
      <c r="G164" s="26"/>
      <c r="H164" s="30"/>
    </row>
    <row r="165" spans="1:8">
      <c r="A165" s="26"/>
      <c r="B165" s="26"/>
      <c r="C165" s="26"/>
      <c r="D165" s="26"/>
      <c r="E165" s="26"/>
      <c r="F165" s="26"/>
      <c r="G165" s="26"/>
      <c r="H165" s="30"/>
    </row>
    <row r="166" spans="1:8">
      <c r="A166" s="26"/>
      <c r="B166" s="26"/>
      <c r="C166" s="26"/>
      <c r="D166" s="26"/>
      <c r="E166" s="26"/>
      <c r="F166" s="26"/>
      <c r="G166" s="26"/>
      <c r="H166" s="30"/>
    </row>
    <row r="167" spans="1:8">
      <c r="A167" s="26"/>
      <c r="B167" s="26"/>
      <c r="C167" s="26"/>
      <c r="D167" s="26"/>
      <c r="E167" s="26"/>
      <c r="F167" s="26"/>
      <c r="G167" s="26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48576"/>
  <sheetViews>
    <sheetView zoomScale="80" zoomScaleNormal="80" workbookViewId="0">
      <selection activeCell="B9" sqref="B9"/>
    </sheetView>
  </sheetViews>
  <sheetFormatPr baseColWidth="10" defaultColWidth="9" defaultRowHeight="15"/>
  <cols>
    <col min="1" max="1" width="35.7109375" style="2" customWidth="1"/>
    <col min="2" max="2" width="25.7109375" style="2" customWidth="1"/>
    <col min="3" max="3" width="58.140625" style="2" customWidth="1"/>
    <col min="4" max="4" width="49" style="2" customWidth="1"/>
    <col min="5" max="7" width="25.7109375" style="2" customWidth="1"/>
    <col min="8" max="8" width="25.7109375" style="3" customWidth="1"/>
    <col min="9" max="18" width="25.7109375" style="2" customWidth="1"/>
    <col min="19" max="16384" width="9" style="2"/>
  </cols>
  <sheetData>
    <row r="1" spans="1:18" ht="15" customHeight="1">
      <c r="A1" s="95" t="s">
        <v>0</v>
      </c>
      <c r="B1" s="96"/>
      <c r="C1" s="96"/>
      <c r="D1" s="96"/>
      <c r="E1" s="96"/>
      <c r="F1" s="96"/>
      <c r="G1" s="96"/>
      <c r="H1" s="97"/>
      <c r="I1" s="96"/>
      <c r="J1" s="96"/>
      <c r="K1" s="96"/>
      <c r="L1" s="96"/>
      <c r="M1" s="96"/>
      <c r="N1" s="96"/>
      <c r="O1" s="96"/>
      <c r="P1" s="96"/>
      <c r="Q1" s="96"/>
      <c r="R1" s="98"/>
    </row>
    <row r="2" spans="1:18" ht="18">
      <c r="A2" s="99" t="s">
        <v>1</v>
      </c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14.25" customHeight="1">
      <c r="A3" s="101">
        <v>44013</v>
      </c>
      <c r="B3" s="102"/>
      <c r="C3" s="102"/>
      <c r="D3" s="102"/>
      <c r="E3" s="102"/>
      <c r="F3" s="102"/>
      <c r="G3" s="102"/>
      <c r="H3" s="100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42.75">
      <c r="A4" s="4" t="s">
        <v>35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8" customHeight="1">
      <c r="A5" s="6" t="s">
        <v>305</v>
      </c>
      <c r="B5" s="7">
        <v>14</v>
      </c>
      <c r="C5" s="7" t="s">
        <v>20</v>
      </c>
      <c r="D5" s="7" t="s">
        <v>21</v>
      </c>
      <c r="E5" s="8">
        <v>8</v>
      </c>
      <c r="F5" s="8">
        <v>3</v>
      </c>
      <c r="G5" s="8">
        <v>2</v>
      </c>
      <c r="H5" s="14">
        <v>1</v>
      </c>
      <c r="I5" s="8"/>
      <c r="J5" s="8"/>
      <c r="K5" s="7">
        <v>2</v>
      </c>
      <c r="L5" s="8" t="s">
        <v>322</v>
      </c>
      <c r="M5" s="7"/>
      <c r="N5" s="8"/>
      <c r="O5" s="8"/>
      <c r="P5" s="8"/>
      <c r="Q5" s="8"/>
      <c r="R5" s="8"/>
    </row>
    <row r="6" spans="1:18" ht="48.4" customHeight="1">
      <c r="A6" s="9" t="s">
        <v>82</v>
      </c>
      <c r="B6" s="7">
        <v>41</v>
      </c>
      <c r="C6" s="7" t="s">
        <v>52</v>
      </c>
      <c r="D6" s="7" t="s">
        <v>21</v>
      </c>
      <c r="E6" s="8">
        <v>16</v>
      </c>
      <c r="F6" s="8">
        <v>9</v>
      </c>
      <c r="G6" s="8">
        <v>1</v>
      </c>
      <c r="H6" s="14">
        <v>12</v>
      </c>
      <c r="I6" s="8">
        <v>8</v>
      </c>
      <c r="J6" s="8"/>
      <c r="K6" s="7"/>
      <c r="L6" s="8"/>
      <c r="M6" s="7"/>
      <c r="N6" s="8"/>
      <c r="O6" s="8"/>
      <c r="P6" s="8"/>
      <c r="Q6" s="8"/>
      <c r="R6" s="8"/>
    </row>
    <row r="7" spans="1:18" ht="57.75" customHeight="1">
      <c r="A7" s="9" t="s">
        <v>110</v>
      </c>
      <c r="B7" s="7">
        <v>4</v>
      </c>
      <c r="C7" s="7" t="s">
        <v>77</v>
      </c>
      <c r="D7" s="7" t="s">
        <v>21</v>
      </c>
      <c r="E7" s="8">
        <v>2</v>
      </c>
      <c r="F7" s="8">
        <v>2</v>
      </c>
      <c r="G7" s="8"/>
      <c r="H7" s="14"/>
      <c r="I7" s="8"/>
      <c r="J7" s="8"/>
      <c r="K7" s="7"/>
      <c r="L7" s="8"/>
      <c r="M7" s="7"/>
      <c r="N7" s="8"/>
      <c r="O7" s="8"/>
      <c r="P7" s="14"/>
      <c r="Q7" s="8"/>
      <c r="R7" s="8"/>
    </row>
    <row r="8" spans="1:18" ht="48.4" customHeight="1">
      <c r="A8" s="9" t="s">
        <v>92</v>
      </c>
      <c r="B8" s="7">
        <v>6</v>
      </c>
      <c r="C8" s="7" t="s">
        <v>64</v>
      </c>
      <c r="D8" s="7" t="s">
        <v>21</v>
      </c>
      <c r="E8" s="8">
        <v>3</v>
      </c>
      <c r="F8" s="8"/>
      <c r="G8" s="8">
        <v>1</v>
      </c>
      <c r="H8" s="14"/>
      <c r="I8" s="8">
        <v>3</v>
      </c>
      <c r="J8" s="8">
        <v>2</v>
      </c>
      <c r="K8" s="7"/>
      <c r="L8" s="8"/>
      <c r="M8" s="7"/>
      <c r="N8" s="8"/>
      <c r="O8" s="8"/>
      <c r="P8" s="14"/>
      <c r="Q8" s="8"/>
      <c r="R8" s="8"/>
    </row>
    <row r="9" spans="1:18" ht="48.4" customHeight="1">
      <c r="A9" s="9" t="s">
        <v>311</v>
      </c>
      <c r="B9" s="7">
        <v>87</v>
      </c>
      <c r="C9" s="7" t="s">
        <v>64</v>
      </c>
      <c r="D9" s="7" t="s">
        <v>21</v>
      </c>
      <c r="E9" s="8">
        <v>20</v>
      </c>
      <c r="F9" s="8">
        <v>20</v>
      </c>
      <c r="G9" s="8">
        <v>3</v>
      </c>
      <c r="H9" s="14">
        <v>3</v>
      </c>
      <c r="I9" s="8">
        <v>2</v>
      </c>
      <c r="J9" s="8">
        <v>1</v>
      </c>
      <c r="K9" s="7"/>
      <c r="L9" s="8">
        <v>2</v>
      </c>
      <c r="M9" s="7"/>
      <c r="N9" s="8"/>
      <c r="O9" s="8">
        <v>1</v>
      </c>
      <c r="P9" s="8"/>
      <c r="Q9" s="8"/>
      <c r="R9" s="8"/>
    </row>
    <row r="10" spans="1:18" ht="48.4" customHeight="1">
      <c r="A10" s="9" t="s">
        <v>88</v>
      </c>
      <c r="B10" s="7">
        <v>19</v>
      </c>
      <c r="C10" s="7" t="s">
        <v>64</v>
      </c>
      <c r="D10" s="7" t="s">
        <v>21</v>
      </c>
      <c r="E10" s="8">
        <v>6</v>
      </c>
      <c r="F10" s="8">
        <v>4</v>
      </c>
      <c r="G10" s="8">
        <v>1</v>
      </c>
      <c r="H10" s="14">
        <v>2</v>
      </c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ht="48.4" customHeight="1">
      <c r="A11" s="9" t="s">
        <v>89</v>
      </c>
      <c r="B11" s="7">
        <v>13</v>
      </c>
      <c r="C11" s="7" t="s">
        <v>64</v>
      </c>
      <c r="D11" s="7" t="s">
        <v>21</v>
      </c>
      <c r="E11" s="8">
        <v>5</v>
      </c>
      <c r="F11" s="8">
        <v>3</v>
      </c>
      <c r="G11" s="8">
        <v>2</v>
      </c>
      <c r="H11" s="14">
        <v>1</v>
      </c>
      <c r="I11" s="8"/>
      <c r="J11" s="8"/>
      <c r="K11" s="7"/>
      <c r="L11" s="8"/>
      <c r="M11" s="7"/>
      <c r="N11" s="8"/>
      <c r="O11" s="8"/>
      <c r="P11" s="8"/>
      <c r="Q11" s="8"/>
      <c r="R11" s="8"/>
    </row>
    <row r="12" spans="1:18" ht="48.4" customHeight="1">
      <c r="A12" s="9" t="s">
        <v>127</v>
      </c>
      <c r="B12" s="7">
        <v>18</v>
      </c>
      <c r="C12" s="7" t="s">
        <v>64</v>
      </c>
      <c r="D12" s="7" t="s">
        <v>21</v>
      </c>
      <c r="E12" s="8">
        <v>8</v>
      </c>
      <c r="F12" s="8">
        <v>1</v>
      </c>
      <c r="G12" s="8">
        <v>4</v>
      </c>
      <c r="H12" s="14"/>
      <c r="I12" s="8"/>
      <c r="J12" s="8"/>
      <c r="K12" s="7"/>
      <c r="L12" s="8"/>
      <c r="M12" s="7"/>
      <c r="N12" s="8"/>
      <c r="O12" s="8">
        <v>1</v>
      </c>
      <c r="P12" s="8"/>
      <c r="Q12" s="8"/>
      <c r="R12" s="8"/>
    </row>
    <row r="13" spans="1:18" ht="48.4" customHeight="1">
      <c r="A13" s="9" t="s">
        <v>156</v>
      </c>
      <c r="B13" s="7">
        <v>6</v>
      </c>
      <c r="C13" s="7" t="s">
        <v>64</v>
      </c>
      <c r="D13" s="7" t="s">
        <v>21</v>
      </c>
      <c r="E13" s="8">
        <v>3</v>
      </c>
      <c r="F13" s="8">
        <v>2</v>
      </c>
      <c r="G13" s="8"/>
      <c r="H13" s="14"/>
      <c r="I13" s="8"/>
      <c r="J13" s="8"/>
      <c r="K13" s="7"/>
      <c r="L13" s="8"/>
      <c r="M13" s="7"/>
      <c r="N13" s="8"/>
      <c r="O13" s="8"/>
      <c r="P13" s="8"/>
      <c r="Q13" s="8"/>
      <c r="R13" s="8"/>
    </row>
    <row r="14" spans="1:18" s="1" customFormat="1" ht="56.25" customHeight="1">
      <c r="A14" s="9" t="s">
        <v>316</v>
      </c>
      <c r="B14" s="7">
        <v>12</v>
      </c>
      <c r="C14" s="7" t="s">
        <v>71</v>
      </c>
      <c r="D14" s="7" t="s">
        <v>21</v>
      </c>
      <c r="E14" s="8">
        <v>5</v>
      </c>
      <c r="F14" s="8"/>
      <c r="G14" s="8">
        <v>3</v>
      </c>
      <c r="H14" s="14"/>
      <c r="I14" s="8">
        <v>2</v>
      </c>
      <c r="J14" s="8"/>
      <c r="K14" s="7"/>
      <c r="L14" s="8"/>
      <c r="M14" s="7"/>
      <c r="N14" s="8"/>
      <c r="O14" s="14"/>
      <c r="P14" s="14"/>
      <c r="Q14" s="14"/>
      <c r="R14" s="14"/>
    </row>
    <row r="15" spans="1:18" ht="48.4" customHeight="1">
      <c r="A15" s="10" t="s">
        <v>182</v>
      </c>
      <c r="B15" s="7">
        <v>4</v>
      </c>
      <c r="C15" s="7" t="s">
        <v>64</v>
      </c>
      <c r="D15" s="7" t="s">
        <v>21</v>
      </c>
      <c r="E15" s="8">
        <v>2</v>
      </c>
      <c r="F15" s="8"/>
      <c r="G15" s="8"/>
      <c r="H15" s="14">
        <v>1</v>
      </c>
      <c r="I15" s="8"/>
      <c r="J15" s="8"/>
      <c r="K15" s="7">
        <v>1</v>
      </c>
      <c r="L15" s="8"/>
      <c r="M15" s="7"/>
      <c r="N15" s="8"/>
      <c r="O15" s="8"/>
      <c r="P15" s="8"/>
      <c r="Q15" s="8"/>
      <c r="R15" s="8"/>
    </row>
    <row r="16" spans="1:18" ht="48.4" customHeight="1">
      <c r="A16" s="9" t="s">
        <v>331</v>
      </c>
      <c r="B16" s="7">
        <v>4</v>
      </c>
      <c r="C16" s="7" t="s">
        <v>66</v>
      </c>
      <c r="D16" s="7" t="s">
        <v>5</v>
      </c>
      <c r="E16" s="8">
        <v>2</v>
      </c>
      <c r="F16" s="8">
        <v>2</v>
      </c>
      <c r="G16" s="8">
        <v>2</v>
      </c>
      <c r="H16" s="14"/>
      <c r="I16" s="8"/>
      <c r="J16" s="8"/>
      <c r="K16" s="7"/>
      <c r="L16" s="8"/>
      <c r="M16" s="7"/>
      <c r="N16" s="8"/>
      <c r="O16" s="8"/>
      <c r="P16" s="8"/>
      <c r="Q16" s="8"/>
      <c r="R16" s="8"/>
    </row>
    <row r="17" spans="1:18" s="1" customFormat="1" ht="48.4" customHeight="1">
      <c r="A17" s="9" t="s">
        <v>172</v>
      </c>
      <c r="B17" s="7">
        <v>9</v>
      </c>
      <c r="C17" s="7" t="s">
        <v>64</v>
      </c>
      <c r="D17" s="7" t="s">
        <v>21</v>
      </c>
      <c r="E17" s="8">
        <v>5</v>
      </c>
      <c r="F17" s="8">
        <v>2</v>
      </c>
      <c r="G17" s="8">
        <v>1</v>
      </c>
      <c r="H17" s="14">
        <v>1</v>
      </c>
      <c r="I17" s="8"/>
      <c r="J17" s="8">
        <v>1</v>
      </c>
      <c r="K17" s="7"/>
      <c r="L17" s="8"/>
      <c r="M17" s="7"/>
      <c r="N17" s="8"/>
      <c r="O17" s="14">
        <v>1</v>
      </c>
      <c r="P17" s="14"/>
      <c r="Q17" s="14"/>
      <c r="R17" s="14"/>
    </row>
    <row r="18" spans="1:18" ht="48.4" customHeight="1">
      <c r="A18" s="10" t="s">
        <v>154</v>
      </c>
      <c r="B18" s="7">
        <v>8</v>
      </c>
      <c r="C18" s="7" t="s">
        <v>64</v>
      </c>
      <c r="D18" s="7" t="s">
        <v>21</v>
      </c>
      <c r="E18" s="8">
        <v>5</v>
      </c>
      <c r="F18" s="8"/>
      <c r="G18" s="8">
        <v>5</v>
      </c>
      <c r="H18" s="14"/>
      <c r="I18" s="8"/>
      <c r="J18" s="8"/>
      <c r="K18" s="7"/>
      <c r="L18" s="8"/>
      <c r="M18" s="7"/>
      <c r="N18" s="8"/>
      <c r="O18" s="8"/>
      <c r="P18" s="8"/>
      <c r="Q18" s="8"/>
      <c r="R18" s="8"/>
    </row>
    <row r="19" spans="1:18" ht="48.4" customHeight="1">
      <c r="A19" s="9" t="s">
        <v>84</v>
      </c>
      <c r="B19" s="7">
        <v>23</v>
      </c>
      <c r="C19" s="7" t="s">
        <v>52</v>
      </c>
      <c r="D19" s="7" t="s">
        <v>5</v>
      </c>
      <c r="E19" s="8">
        <v>6</v>
      </c>
      <c r="F19" s="8">
        <v>4</v>
      </c>
      <c r="G19" s="8">
        <v>1</v>
      </c>
      <c r="H19" s="14">
        <v>3</v>
      </c>
      <c r="I19" s="8"/>
      <c r="J19" s="8"/>
      <c r="K19" s="7"/>
      <c r="L19" s="8"/>
      <c r="M19" s="7"/>
      <c r="N19" s="8"/>
      <c r="O19" s="8"/>
      <c r="P19" s="8"/>
      <c r="Q19" s="8"/>
      <c r="R19" s="8"/>
    </row>
    <row r="20" spans="1:18" ht="48.4" customHeight="1">
      <c r="A20" s="9" t="s">
        <v>111</v>
      </c>
      <c r="B20" s="7">
        <v>6</v>
      </c>
      <c r="C20" s="7" t="s">
        <v>64</v>
      </c>
      <c r="D20" s="7" t="s">
        <v>21</v>
      </c>
      <c r="E20" s="8">
        <v>3</v>
      </c>
      <c r="F20" s="8">
        <v>3</v>
      </c>
      <c r="G20" s="8"/>
      <c r="H20" s="14"/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8.4" customHeight="1">
      <c r="A21" s="6" t="s">
        <v>95</v>
      </c>
      <c r="B21" s="7">
        <v>6</v>
      </c>
      <c r="C21" s="7" t="s">
        <v>74</v>
      </c>
      <c r="D21" s="7" t="s">
        <v>21</v>
      </c>
      <c r="E21" s="8">
        <v>3</v>
      </c>
      <c r="F21" s="8">
        <v>3</v>
      </c>
      <c r="G21" s="8"/>
      <c r="H21" s="14"/>
      <c r="I21" s="8"/>
      <c r="J21" s="8"/>
      <c r="K21" s="7"/>
      <c r="L21" s="8"/>
      <c r="M21" s="7"/>
      <c r="N21" s="8"/>
      <c r="O21" s="8"/>
      <c r="P21" s="8"/>
      <c r="Q21" s="8"/>
      <c r="R21" s="8"/>
    </row>
    <row r="22" spans="1:18" ht="48.4" customHeight="1">
      <c r="A22" s="6" t="s">
        <v>190</v>
      </c>
      <c r="B22" s="7">
        <v>6</v>
      </c>
      <c r="C22" s="7" t="s">
        <v>64</v>
      </c>
      <c r="D22" s="7" t="s">
        <v>21</v>
      </c>
      <c r="E22" s="8">
        <v>3</v>
      </c>
      <c r="F22" s="8">
        <v>3</v>
      </c>
      <c r="G22" s="8"/>
      <c r="H22" s="14"/>
      <c r="I22" s="8"/>
      <c r="J22" s="8"/>
      <c r="K22" s="7"/>
      <c r="L22" s="8"/>
      <c r="M22" s="7"/>
      <c r="N22" s="8"/>
      <c r="O22" s="8"/>
      <c r="P22" s="8"/>
      <c r="Q22" s="8"/>
      <c r="R22" s="8"/>
    </row>
    <row r="23" spans="1:18" ht="48.4" customHeight="1">
      <c r="A23" s="6" t="s">
        <v>93</v>
      </c>
      <c r="B23" s="7">
        <v>2</v>
      </c>
      <c r="C23" s="7" t="s">
        <v>20</v>
      </c>
      <c r="D23" s="7" t="s">
        <v>21</v>
      </c>
      <c r="E23" s="8">
        <v>1</v>
      </c>
      <c r="F23" s="8">
        <v>1</v>
      </c>
      <c r="G23" s="8"/>
      <c r="H23" s="14"/>
      <c r="I23" s="8"/>
      <c r="J23" s="8"/>
      <c r="K23" s="7"/>
      <c r="L23" s="8"/>
      <c r="M23" s="7"/>
      <c r="N23" s="8"/>
      <c r="O23" s="8"/>
      <c r="P23" s="8"/>
      <c r="Q23" s="8"/>
      <c r="R23" s="8"/>
    </row>
    <row r="24" spans="1:18" ht="48.4" customHeight="1">
      <c r="A24" s="6" t="s">
        <v>312</v>
      </c>
      <c r="B24" s="7">
        <v>10</v>
      </c>
      <c r="C24" s="7" t="s">
        <v>64</v>
      </c>
      <c r="D24" s="7" t="s">
        <v>21</v>
      </c>
      <c r="E24" s="8">
        <v>5</v>
      </c>
      <c r="F24" s="8">
        <v>5</v>
      </c>
      <c r="G24" s="8"/>
      <c r="H24" s="14"/>
      <c r="I24" s="8"/>
      <c r="J24" s="8"/>
      <c r="K24" s="7"/>
      <c r="L24" s="8"/>
      <c r="M24" s="7"/>
      <c r="N24" s="8"/>
      <c r="O24" s="8"/>
      <c r="P24" s="8"/>
      <c r="Q24" s="8"/>
      <c r="R24" s="8"/>
    </row>
    <row r="25" spans="1:18" ht="48.4" customHeight="1">
      <c r="A25" s="9" t="s">
        <v>176</v>
      </c>
      <c r="B25" s="7">
        <v>12</v>
      </c>
      <c r="C25" s="7" t="s">
        <v>64</v>
      </c>
      <c r="D25" s="7" t="s">
        <v>21</v>
      </c>
      <c r="E25" s="8">
        <v>4</v>
      </c>
      <c r="F25" s="8">
        <v>3</v>
      </c>
      <c r="G25" s="8"/>
      <c r="H25" s="14">
        <v>1</v>
      </c>
      <c r="I25" s="8"/>
      <c r="J25" s="8"/>
      <c r="K25" s="7"/>
      <c r="L25" s="8"/>
      <c r="M25" s="7"/>
      <c r="N25" s="8"/>
      <c r="O25" s="8"/>
      <c r="P25" s="8"/>
      <c r="Q25" s="8"/>
      <c r="R25" s="8"/>
    </row>
    <row r="26" spans="1:18" ht="48.4" customHeight="1">
      <c r="A26" s="9" t="s">
        <v>212</v>
      </c>
      <c r="B26" s="7">
        <v>7</v>
      </c>
      <c r="C26" s="7" t="s">
        <v>66</v>
      </c>
      <c r="D26" s="7" t="s">
        <v>21</v>
      </c>
      <c r="E26" s="8">
        <v>2</v>
      </c>
      <c r="F26" s="8">
        <v>2</v>
      </c>
      <c r="G26" s="8"/>
      <c r="H26" s="14">
        <v>1</v>
      </c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48.4" customHeight="1">
      <c r="A27" s="7" t="s">
        <v>313</v>
      </c>
      <c r="B27" s="7">
        <v>12</v>
      </c>
      <c r="C27" s="7" t="s">
        <v>52</v>
      </c>
      <c r="D27" s="7" t="s">
        <v>21</v>
      </c>
      <c r="E27" s="8">
        <v>3</v>
      </c>
      <c r="F27" s="8">
        <v>3</v>
      </c>
      <c r="G27" s="8"/>
      <c r="H27" s="14">
        <v>1</v>
      </c>
      <c r="I27" s="8"/>
      <c r="J27" s="8"/>
      <c r="K27" s="7"/>
      <c r="L27" s="8"/>
      <c r="M27" s="7"/>
      <c r="N27" s="8"/>
      <c r="O27" s="8"/>
      <c r="P27" s="8"/>
      <c r="Q27" s="8"/>
      <c r="R27" s="8"/>
    </row>
    <row r="28" spans="1:18" ht="48.4" customHeight="1">
      <c r="A28" s="7" t="s">
        <v>174</v>
      </c>
      <c r="B28" s="7">
        <v>4</v>
      </c>
      <c r="C28" s="7" t="s">
        <v>66</v>
      </c>
      <c r="D28" s="7" t="s">
        <v>21</v>
      </c>
      <c r="E28" s="8">
        <v>2</v>
      </c>
      <c r="F28" s="8">
        <v>1</v>
      </c>
      <c r="G28" s="8">
        <v>1</v>
      </c>
      <c r="H28" s="14"/>
      <c r="I28" s="8"/>
      <c r="J28" s="8"/>
      <c r="K28" s="7"/>
      <c r="L28" s="8"/>
      <c r="M28" s="7"/>
      <c r="N28" s="8"/>
      <c r="O28" s="8"/>
      <c r="P28" s="8"/>
      <c r="Q28" s="8"/>
      <c r="R28" s="8"/>
    </row>
    <row r="29" spans="1:18" ht="48.4" customHeight="1">
      <c r="A29" s="7" t="s">
        <v>314</v>
      </c>
      <c r="B29" s="7">
        <v>9</v>
      </c>
      <c r="C29" s="7" t="s">
        <v>64</v>
      </c>
      <c r="D29" s="7" t="s">
        <v>21</v>
      </c>
      <c r="E29" s="8">
        <v>4</v>
      </c>
      <c r="F29" s="8">
        <v>4</v>
      </c>
      <c r="G29" s="8">
        <v>1</v>
      </c>
      <c r="H29" s="14">
        <v>6</v>
      </c>
      <c r="I29" s="8"/>
      <c r="J29" s="8"/>
      <c r="K29" s="7"/>
      <c r="L29" s="8"/>
      <c r="M29" s="7"/>
      <c r="N29" s="8"/>
      <c r="O29" s="8"/>
      <c r="P29" s="8"/>
      <c r="Q29" s="8"/>
      <c r="R29" s="8"/>
    </row>
    <row r="30" spans="1:18" ht="48.4" customHeight="1">
      <c r="A30" s="7" t="s">
        <v>183</v>
      </c>
      <c r="B30" s="7">
        <v>21</v>
      </c>
      <c r="C30" s="7" t="s">
        <v>66</v>
      </c>
      <c r="D30" s="7" t="s">
        <v>21</v>
      </c>
      <c r="E30" s="8">
        <v>8</v>
      </c>
      <c r="F30" s="8">
        <v>2</v>
      </c>
      <c r="G30" s="8">
        <v>2</v>
      </c>
      <c r="H30" s="14">
        <v>6</v>
      </c>
      <c r="I30" s="8"/>
      <c r="J30" s="8"/>
      <c r="K30" s="7"/>
      <c r="L30" s="8"/>
      <c r="M30" s="7"/>
      <c r="N30" s="8"/>
      <c r="O30" s="8">
        <v>1</v>
      </c>
      <c r="P30" s="8"/>
      <c r="Q30" s="8"/>
      <c r="R30" s="8"/>
    </row>
    <row r="31" spans="1:18" ht="48.4" customHeight="1">
      <c r="A31" s="9" t="s">
        <v>191</v>
      </c>
      <c r="B31" s="7">
        <v>7</v>
      </c>
      <c r="C31" s="7" t="s">
        <v>66</v>
      </c>
      <c r="D31" s="7" t="s">
        <v>21</v>
      </c>
      <c r="E31" s="8">
        <v>4</v>
      </c>
      <c r="F31" s="8">
        <v>3</v>
      </c>
      <c r="G31" s="8">
        <v>1</v>
      </c>
      <c r="H31" s="14"/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48.4" customHeight="1">
      <c r="A32" s="9" t="s">
        <v>189</v>
      </c>
      <c r="B32" s="7">
        <v>10</v>
      </c>
      <c r="C32" s="7" t="s">
        <v>66</v>
      </c>
      <c r="D32" s="7" t="s">
        <v>21</v>
      </c>
      <c r="E32" s="8">
        <v>6</v>
      </c>
      <c r="F32" s="8">
        <v>1</v>
      </c>
      <c r="G32" s="8">
        <v>4</v>
      </c>
      <c r="H32" s="14">
        <v>1</v>
      </c>
      <c r="I32" s="8"/>
      <c r="J32" s="8">
        <v>2</v>
      </c>
      <c r="K32" s="7"/>
      <c r="L32" s="8"/>
      <c r="M32" s="7"/>
      <c r="N32" s="8"/>
      <c r="O32" s="8"/>
      <c r="P32" s="8"/>
      <c r="Q32" s="8"/>
      <c r="R32" s="8"/>
    </row>
    <row r="33" spans="1:18" ht="48.4" customHeight="1">
      <c r="A33" s="9" t="s">
        <v>87</v>
      </c>
      <c r="B33" s="7">
        <v>3</v>
      </c>
      <c r="C33" s="7" t="s">
        <v>64</v>
      </c>
      <c r="D33" s="7" t="s">
        <v>21</v>
      </c>
      <c r="E33" s="8">
        <v>1</v>
      </c>
      <c r="F33" s="8">
        <v>1</v>
      </c>
      <c r="G33" s="8"/>
      <c r="H33" s="14">
        <v>1</v>
      </c>
      <c r="I33" s="8"/>
      <c r="J33" s="8"/>
      <c r="K33" s="7"/>
      <c r="L33" s="8"/>
      <c r="M33" s="7"/>
      <c r="N33" s="8"/>
      <c r="O33" s="8"/>
      <c r="P33" s="8"/>
      <c r="Q33" s="8"/>
      <c r="R33" s="8"/>
    </row>
    <row r="34" spans="1:18" ht="48.4" customHeight="1">
      <c r="A34" s="9" t="s">
        <v>315</v>
      </c>
      <c r="B34" s="7">
        <v>4</v>
      </c>
      <c r="C34" s="7" t="s">
        <v>64</v>
      </c>
      <c r="D34" s="7" t="s">
        <v>21</v>
      </c>
      <c r="E34" s="8">
        <v>2</v>
      </c>
      <c r="F34" s="8">
        <v>2</v>
      </c>
      <c r="G34" s="8"/>
      <c r="H34" s="14"/>
      <c r="I34" s="8"/>
      <c r="J34" s="8"/>
      <c r="K34" s="7"/>
      <c r="L34" s="8"/>
      <c r="M34" s="7"/>
      <c r="N34" s="8"/>
      <c r="O34" s="8"/>
      <c r="P34" s="8"/>
      <c r="Q34" s="8"/>
      <c r="R34" s="8"/>
    </row>
    <row r="35" spans="1:18" ht="48.4" customHeight="1">
      <c r="A35" s="9" t="s">
        <v>316</v>
      </c>
      <c r="B35" s="7">
        <v>2</v>
      </c>
      <c r="C35" s="7" t="s">
        <v>64</v>
      </c>
      <c r="D35" s="7" t="s">
        <v>21</v>
      </c>
      <c r="E35" s="8">
        <v>1</v>
      </c>
      <c r="F35" s="8">
        <v>1</v>
      </c>
      <c r="G35" s="8"/>
      <c r="H35" s="14"/>
      <c r="I35" s="8"/>
      <c r="J35" s="8"/>
      <c r="K35" s="7"/>
      <c r="L35" s="8"/>
      <c r="M35" s="7"/>
      <c r="N35" s="8"/>
      <c r="O35" s="8"/>
      <c r="P35" s="8"/>
      <c r="Q35" s="8"/>
      <c r="R35" s="8"/>
    </row>
    <row r="36" spans="1:18" ht="48.4" customHeight="1">
      <c r="A36" s="9" t="s">
        <v>194</v>
      </c>
      <c r="B36" s="7">
        <v>6</v>
      </c>
      <c r="C36" s="7" t="s">
        <v>36</v>
      </c>
      <c r="D36" s="7" t="s">
        <v>21</v>
      </c>
      <c r="E36" s="8">
        <v>3</v>
      </c>
      <c r="F36" s="8">
        <v>3</v>
      </c>
      <c r="G36" s="8"/>
      <c r="H36" s="14"/>
      <c r="I36" s="8"/>
      <c r="J36" s="8"/>
      <c r="K36" s="7"/>
      <c r="L36" s="8">
        <v>1</v>
      </c>
      <c r="M36" s="7"/>
      <c r="N36" s="8"/>
      <c r="O36" s="8"/>
      <c r="P36" s="8"/>
      <c r="Q36" s="8"/>
      <c r="R36" s="8"/>
    </row>
    <row r="37" spans="1:18" ht="48.4" customHeight="1">
      <c r="A37" s="9" t="s">
        <v>317</v>
      </c>
      <c r="B37" s="7">
        <v>1</v>
      </c>
      <c r="C37" s="7" t="s">
        <v>64</v>
      </c>
      <c r="D37" s="7" t="s">
        <v>21</v>
      </c>
      <c r="E37" s="8">
        <v>1</v>
      </c>
      <c r="F37" s="8">
        <v>1</v>
      </c>
      <c r="G37" s="8"/>
      <c r="H37" s="14"/>
      <c r="I37" s="8"/>
      <c r="J37" s="8"/>
      <c r="K37" s="7"/>
      <c r="L37" s="8"/>
      <c r="M37" s="7"/>
      <c r="N37" s="8"/>
      <c r="O37" s="8"/>
      <c r="P37" s="8"/>
      <c r="Q37" s="8"/>
      <c r="R37" s="8"/>
    </row>
    <row r="38" spans="1:18" ht="48.4" customHeight="1">
      <c r="A38" s="9" t="s">
        <v>301</v>
      </c>
      <c r="B38" s="7">
        <v>5</v>
      </c>
      <c r="C38" s="7" t="s">
        <v>64</v>
      </c>
      <c r="D38" s="7" t="s">
        <v>21</v>
      </c>
      <c r="E38" s="8">
        <v>3</v>
      </c>
      <c r="F38" s="8">
        <v>3</v>
      </c>
      <c r="G38" s="8"/>
      <c r="H38" s="14">
        <v>1</v>
      </c>
      <c r="I38" s="8"/>
      <c r="J38" s="8"/>
      <c r="K38" s="7"/>
      <c r="L38" s="8"/>
      <c r="M38" s="7"/>
      <c r="N38" s="8"/>
      <c r="O38" s="8"/>
      <c r="P38" s="8"/>
      <c r="Q38" s="8"/>
      <c r="R38" s="8"/>
    </row>
    <row r="39" spans="1:18" ht="48.4" customHeight="1">
      <c r="A39" s="9" t="s">
        <v>171</v>
      </c>
      <c r="B39" s="7">
        <v>8</v>
      </c>
      <c r="C39" s="7" t="s">
        <v>64</v>
      </c>
      <c r="D39" s="7" t="s">
        <v>21</v>
      </c>
      <c r="E39" s="8">
        <v>4</v>
      </c>
      <c r="F39" s="8">
        <v>3</v>
      </c>
      <c r="G39" s="8"/>
      <c r="H39" s="14"/>
      <c r="I39" s="8"/>
      <c r="J39" s="8"/>
      <c r="K39" s="7"/>
      <c r="L39" s="8"/>
      <c r="M39" s="7"/>
      <c r="N39" s="8"/>
      <c r="O39" s="8"/>
      <c r="P39" s="8"/>
      <c r="Q39" s="8"/>
      <c r="R39" s="8"/>
    </row>
    <row r="40" spans="1:18" ht="54" customHeight="1">
      <c r="A40" s="9" t="s">
        <v>155</v>
      </c>
      <c r="B40" s="7">
        <v>5</v>
      </c>
      <c r="C40" s="7" t="s">
        <v>72</v>
      </c>
      <c r="D40" s="7" t="s">
        <v>21</v>
      </c>
      <c r="E40" s="8">
        <v>2</v>
      </c>
      <c r="F40" s="8">
        <v>2</v>
      </c>
      <c r="G40" s="8"/>
      <c r="H40" s="14"/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48.4" customHeight="1">
      <c r="A41" s="9" t="s">
        <v>200</v>
      </c>
      <c r="B41" s="7">
        <v>2</v>
      </c>
      <c r="C41" s="7" t="s">
        <v>64</v>
      </c>
      <c r="D41" s="7" t="s">
        <v>21</v>
      </c>
      <c r="E41" s="8">
        <v>1</v>
      </c>
      <c r="F41" s="8">
        <v>1</v>
      </c>
      <c r="G41" s="8"/>
      <c r="H41" s="14"/>
      <c r="I41" s="8"/>
      <c r="J41" s="8"/>
      <c r="K41" s="7"/>
      <c r="L41" s="8"/>
      <c r="M41" s="7"/>
      <c r="N41" s="8"/>
      <c r="O41" s="8"/>
      <c r="P41" s="8"/>
      <c r="Q41" s="8"/>
      <c r="R41" s="8"/>
    </row>
    <row r="42" spans="1:18" ht="48.4" customHeight="1">
      <c r="A42" s="9" t="s">
        <v>97</v>
      </c>
      <c r="B42" s="7">
        <v>6</v>
      </c>
      <c r="C42" s="7" t="s">
        <v>64</v>
      </c>
      <c r="D42" s="7" t="s">
        <v>21</v>
      </c>
      <c r="E42" s="8">
        <v>3</v>
      </c>
      <c r="F42" s="8">
        <v>3</v>
      </c>
      <c r="G42" s="8"/>
      <c r="H42" s="14"/>
      <c r="I42" s="8"/>
      <c r="J42" s="8">
        <v>2</v>
      </c>
      <c r="K42" s="7"/>
      <c r="L42" s="8"/>
      <c r="M42" s="7"/>
      <c r="N42" s="8"/>
      <c r="O42" s="8"/>
      <c r="P42" s="8"/>
      <c r="Q42" s="8"/>
      <c r="R42" s="8"/>
    </row>
    <row r="43" spans="1:18" ht="48.4" customHeight="1">
      <c r="A43" s="9" t="s">
        <v>91</v>
      </c>
      <c r="B43" s="7">
        <v>6</v>
      </c>
      <c r="C43" s="7" t="s">
        <v>64</v>
      </c>
      <c r="D43" s="7" t="s">
        <v>21</v>
      </c>
      <c r="E43" s="8">
        <v>3</v>
      </c>
      <c r="F43" s="8">
        <v>3</v>
      </c>
      <c r="G43" s="8"/>
      <c r="H43" s="14"/>
      <c r="I43" s="8"/>
      <c r="J43" s="8">
        <v>1</v>
      </c>
      <c r="K43" s="7"/>
      <c r="L43" s="8"/>
      <c r="M43" s="7"/>
      <c r="N43" s="8"/>
      <c r="O43" s="8"/>
      <c r="P43" s="8"/>
      <c r="Q43" s="8"/>
      <c r="R43" s="8"/>
    </row>
    <row r="44" spans="1:18" ht="48.4" customHeight="1">
      <c r="A44" s="9" t="s">
        <v>318</v>
      </c>
      <c r="B44" s="7">
        <v>4</v>
      </c>
      <c r="C44" s="7" t="s">
        <v>64</v>
      </c>
      <c r="D44" s="7" t="s">
        <v>21</v>
      </c>
      <c r="E44" s="8">
        <v>1</v>
      </c>
      <c r="F44" s="8">
        <v>1</v>
      </c>
      <c r="G44" s="8"/>
      <c r="H44" s="14"/>
      <c r="I44" s="8"/>
      <c r="J44" s="8">
        <v>1</v>
      </c>
      <c r="K44" s="7"/>
      <c r="L44" s="8"/>
      <c r="M44" s="7"/>
      <c r="N44" s="8"/>
      <c r="O44" s="8"/>
      <c r="P44" s="8"/>
      <c r="Q44" s="8"/>
      <c r="R44" s="8"/>
    </row>
    <row r="45" spans="1:18" ht="57.75" customHeight="1">
      <c r="A45" s="9" t="s">
        <v>109</v>
      </c>
      <c r="B45" s="7">
        <v>4</v>
      </c>
      <c r="C45" s="7" t="s">
        <v>67</v>
      </c>
      <c r="D45" s="7" t="s">
        <v>21</v>
      </c>
      <c r="E45" s="8">
        <v>1</v>
      </c>
      <c r="F45" s="8">
        <v>1</v>
      </c>
      <c r="G45" s="8"/>
      <c r="H45" s="14"/>
      <c r="I45" s="8"/>
      <c r="J45" s="8"/>
      <c r="K45" s="7"/>
      <c r="L45" s="8"/>
      <c r="M45" s="7"/>
      <c r="N45" s="8"/>
      <c r="O45" s="8"/>
      <c r="P45" s="8"/>
      <c r="Q45" s="8"/>
      <c r="R45" s="8"/>
    </row>
    <row r="46" spans="1:18" ht="48.4" customHeight="1">
      <c r="A46" s="9" t="s">
        <v>308</v>
      </c>
      <c r="B46" s="7">
        <v>7</v>
      </c>
      <c r="C46" s="7" t="s">
        <v>64</v>
      </c>
      <c r="D46" s="7" t="s">
        <v>21</v>
      </c>
      <c r="E46" s="8">
        <v>2</v>
      </c>
      <c r="F46" s="8">
        <v>2</v>
      </c>
      <c r="G46" s="8"/>
      <c r="H46" s="14">
        <v>1</v>
      </c>
      <c r="I46" s="8"/>
      <c r="J46" s="8"/>
      <c r="K46" s="7"/>
      <c r="L46" s="8"/>
      <c r="M46" s="7"/>
      <c r="N46" s="8"/>
      <c r="O46" s="8"/>
      <c r="P46" s="8"/>
      <c r="Q46" s="8"/>
      <c r="R46" s="8"/>
    </row>
    <row r="47" spans="1:18" ht="48.4" customHeight="1">
      <c r="A47" s="9" t="s">
        <v>319</v>
      </c>
      <c r="B47" s="7">
        <v>3</v>
      </c>
      <c r="C47" s="7" t="s">
        <v>52</v>
      </c>
      <c r="D47" s="7" t="s">
        <v>21</v>
      </c>
      <c r="E47" s="8">
        <v>1</v>
      </c>
      <c r="F47" s="8">
        <v>1</v>
      </c>
      <c r="G47" s="8"/>
      <c r="H47" s="14"/>
      <c r="I47" s="8"/>
      <c r="J47" s="8"/>
      <c r="K47" s="7"/>
      <c r="L47" s="8"/>
      <c r="M47" s="7"/>
      <c r="N47" s="8"/>
      <c r="O47" s="8"/>
      <c r="P47" s="8"/>
      <c r="Q47" s="8"/>
      <c r="R47" s="8"/>
    </row>
    <row r="48" spans="1:18" ht="48.4" customHeight="1">
      <c r="A48" s="9" t="s">
        <v>100</v>
      </c>
      <c r="B48" s="7">
        <v>5</v>
      </c>
      <c r="C48" s="7" t="s">
        <v>64</v>
      </c>
      <c r="D48" s="7" t="s">
        <v>21</v>
      </c>
      <c r="E48" s="8">
        <v>2</v>
      </c>
      <c r="F48" s="8">
        <v>1</v>
      </c>
      <c r="G48" s="8"/>
      <c r="H48" s="14"/>
      <c r="I48" s="8"/>
      <c r="J48" s="8">
        <v>2</v>
      </c>
      <c r="K48" s="7"/>
      <c r="L48" s="8"/>
      <c r="M48" s="7"/>
      <c r="N48" s="8"/>
      <c r="O48" s="8"/>
      <c r="P48" s="8"/>
      <c r="Q48" s="8"/>
      <c r="R48" s="8"/>
    </row>
    <row r="49" spans="1:18" ht="48.4" customHeight="1">
      <c r="A49" s="9" t="s">
        <v>94</v>
      </c>
      <c r="B49" s="7">
        <v>6</v>
      </c>
      <c r="C49" s="7" t="s">
        <v>75</v>
      </c>
      <c r="D49" s="7" t="s">
        <v>21</v>
      </c>
      <c r="E49" s="8">
        <v>3</v>
      </c>
      <c r="F49" s="8">
        <v>3</v>
      </c>
      <c r="G49" s="8"/>
      <c r="H49" s="14"/>
      <c r="I49" s="8"/>
      <c r="J49" s="8"/>
      <c r="K49" s="7"/>
      <c r="L49" s="8"/>
      <c r="M49" s="7"/>
      <c r="N49" s="8"/>
      <c r="O49" s="8"/>
      <c r="P49" s="8"/>
      <c r="Q49" s="8"/>
      <c r="R49" s="8"/>
    </row>
    <row r="50" spans="1:18" ht="48.4" customHeight="1">
      <c r="A50" s="9" t="s">
        <v>105</v>
      </c>
      <c r="B50" s="7">
        <v>3</v>
      </c>
      <c r="C50" s="7" t="s">
        <v>64</v>
      </c>
      <c r="D50" s="7" t="s">
        <v>21</v>
      </c>
      <c r="E50" s="8">
        <v>1</v>
      </c>
      <c r="F50" s="8">
        <v>1</v>
      </c>
      <c r="G50" s="8"/>
      <c r="H50" s="14"/>
      <c r="I50" s="8"/>
      <c r="J50" s="8"/>
      <c r="K50" s="7"/>
      <c r="L50" s="8"/>
      <c r="M50" s="7"/>
      <c r="N50" s="8"/>
      <c r="O50" s="8"/>
      <c r="P50" s="8"/>
      <c r="Q50" s="8"/>
      <c r="R50" s="8"/>
    </row>
    <row r="51" spans="1:18" ht="48.4" customHeight="1">
      <c r="A51" s="9" t="s">
        <v>320</v>
      </c>
      <c r="B51" s="7">
        <v>2</v>
      </c>
      <c r="C51" s="7" t="s">
        <v>52</v>
      </c>
      <c r="D51" s="7" t="s">
        <v>21</v>
      </c>
      <c r="E51" s="8">
        <v>1</v>
      </c>
      <c r="F51" s="8">
        <v>1</v>
      </c>
      <c r="G51" s="8"/>
      <c r="H51" s="14"/>
      <c r="I51" s="8"/>
      <c r="J51" s="8">
        <v>1</v>
      </c>
      <c r="K51" s="7"/>
      <c r="L51" s="8"/>
      <c r="M51" s="7"/>
      <c r="N51" s="8"/>
      <c r="O51" s="8"/>
      <c r="P51" s="8"/>
      <c r="Q51" s="8"/>
      <c r="R51" s="8"/>
    </row>
    <row r="52" spans="1:18" ht="48.4" customHeight="1">
      <c r="A52" s="9" t="s">
        <v>101</v>
      </c>
      <c r="B52" s="7">
        <v>5</v>
      </c>
      <c r="C52" s="7" t="s">
        <v>52</v>
      </c>
      <c r="D52" s="7" t="s">
        <v>21</v>
      </c>
      <c r="E52" s="8">
        <v>3</v>
      </c>
      <c r="F52" s="8">
        <v>1</v>
      </c>
      <c r="G52" s="8"/>
      <c r="H52" s="14">
        <v>1</v>
      </c>
      <c r="I52" s="8"/>
      <c r="J52" s="8">
        <v>1</v>
      </c>
      <c r="K52" s="7"/>
      <c r="L52" s="8"/>
      <c r="M52" s="7"/>
      <c r="N52" s="8"/>
      <c r="O52" s="8"/>
      <c r="P52" s="8"/>
      <c r="Q52" s="8"/>
      <c r="R52" s="8"/>
    </row>
    <row r="53" spans="1:18" ht="48.4" customHeight="1">
      <c r="A53" s="63" t="s">
        <v>187</v>
      </c>
      <c r="B53" s="7">
        <v>3</v>
      </c>
      <c r="C53" s="7" t="s">
        <v>64</v>
      </c>
      <c r="D53" s="7" t="s">
        <v>21</v>
      </c>
      <c r="E53" s="8">
        <v>1</v>
      </c>
      <c r="F53" s="8">
        <v>1</v>
      </c>
      <c r="G53" s="8"/>
      <c r="H53" s="14">
        <v>1</v>
      </c>
      <c r="I53" s="8"/>
      <c r="J53" s="8"/>
      <c r="K53" s="7"/>
      <c r="L53" s="8"/>
      <c r="M53" s="7"/>
      <c r="N53" s="8"/>
      <c r="O53" s="8"/>
      <c r="P53" s="8"/>
      <c r="Q53" s="8"/>
      <c r="R53" s="8"/>
    </row>
    <row r="54" spans="1:18" ht="48.4" customHeight="1">
      <c r="A54" s="9" t="s">
        <v>186</v>
      </c>
      <c r="B54" s="7">
        <v>4</v>
      </c>
      <c r="C54" s="7" t="s">
        <v>52</v>
      </c>
      <c r="D54" s="7" t="s">
        <v>21</v>
      </c>
      <c r="E54" s="8">
        <v>2</v>
      </c>
      <c r="F54" s="8">
        <v>1</v>
      </c>
      <c r="G54" s="8">
        <v>1</v>
      </c>
      <c r="H54" s="14"/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8.4" customHeight="1">
      <c r="A55" s="9" t="s">
        <v>328</v>
      </c>
      <c r="B55" s="7">
        <v>12</v>
      </c>
      <c r="C55" s="7" t="s">
        <v>64</v>
      </c>
      <c r="D55" s="7" t="s">
        <v>21</v>
      </c>
      <c r="E55" s="8">
        <v>3</v>
      </c>
      <c r="F55" s="8">
        <v>2</v>
      </c>
      <c r="G55" s="8"/>
      <c r="H55" s="14">
        <v>1</v>
      </c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8.4" customHeight="1">
      <c r="A56" s="9" t="s">
        <v>107</v>
      </c>
      <c r="B56" s="7">
        <v>4</v>
      </c>
      <c r="C56" s="7" t="s">
        <v>61</v>
      </c>
      <c r="D56" s="7" t="s">
        <v>21</v>
      </c>
      <c r="E56" s="8">
        <v>1</v>
      </c>
      <c r="F56" s="8">
        <v>1</v>
      </c>
      <c r="G56" s="8"/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8.4" customHeight="1">
      <c r="A57" s="9" t="s">
        <v>321</v>
      </c>
      <c r="B57" s="7">
        <v>14</v>
      </c>
      <c r="C57" s="7" t="s">
        <v>64</v>
      </c>
      <c r="D57" s="7" t="s">
        <v>21</v>
      </c>
      <c r="E57" s="8">
        <v>6</v>
      </c>
      <c r="F57" s="8">
        <v>2</v>
      </c>
      <c r="G57" s="8">
        <v>1</v>
      </c>
      <c r="H57" s="14">
        <v>3</v>
      </c>
      <c r="I57" s="8"/>
      <c r="J57" s="8"/>
      <c r="K57" s="7"/>
      <c r="L57" s="8"/>
      <c r="M57" s="7"/>
      <c r="N57" s="8"/>
      <c r="O57" s="8">
        <v>2</v>
      </c>
      <c r="P57" s="8"/>
      <c r="Q57" s="8"/>
      <c r="R57" s="8"/>
    </row>
    <row r="58" spans="1:18" ht="48.4" customHeight="1">
      <c r="A58" s="9" t="s">
        <v>103</v>
      </c>
      <c r="B58" s="7">
        <v>4</v>
      </c>
      <c r="C58" s="7" t="s">
        <v>64</v>
      </c>
      <c r="D58" s="7" t="s">
        <v>21</v>
      </c>
      <c r="E58" s="8">
        <v>1</v>
      </c>
      <c r="F58" s="8">
        <v>1</v>
      </c>
      <c r="G58" s="8"/>
      <c r="H58" s="14">
        <v>1</v>
      </c>
      <c r="I58" s="8"/>
      <c r="J58" s="8"/>
      <c r="K58" s="7"/>
      <c r="L58" s="8"/>
      <c r="M58" s="7"/>
      <c r="N58" s="8"/>
      <c r="O58" s="8"/>
      <c r="P58" s="8"/>
      <c r="Q58" s="8"/>
      <c r="R58" s="8"/>
    </row>
    <row r="59" spans="1:18" ht="48.4" customHeight="1">
      <c r="A59" s="9" t="s">
        <v>177</v>
      </c>
      <c r="B59" s="7">
        <v>8</v>
      </c>
      <c r="C59" s="7" t="s">
        <v>64</v>
      </c>
      <c r="D59" s="7" t="s">
        <v>21</v>
      </c>
      <c r="E59" s="8">
        <v>4</v>
      </c>
      <c r="F59" s="8">
        <v>3</v>
      </c>
      <c r="G59" s="8"/>
      <c r="H59" s="14">
        <v>1</v>
      </c>
      <c r="I59" s="8"/>
      <c r="J59" s="8"/>
      <c r="K59" s="7"/>
      <c r="L59" s="8"/>
      <c r="M59" s="7"/>
      <c r="N59" s="8"/>
      <c r="O59" s="8"/>
      <c r="P59" s="8"/>
      <c r="Q59" s="8"/>
      <c r="R59" s="8"/>
    </row>
    <row r="60" spans="1:18" ht="48.4" customHeight="1">
      <c r="A60" s="9" t="s">
        <v>250</v>
      </c>
      <c r="B60" s="7">
        <v>6</v>
      </c>
      <c r="C60" s="7" t="s">
        <v>64</v>
      </c>
      <c r="D60" s="7" t="s">
        <v>21</v>
      </c>
      <c r="E60" s="8">
        <v>2</v>
      </c>
      <c r="F60" s="8">
        <v>1</v>
      </c>
      <c r="G60" s="8"/>
      <c r="H60" s="14"/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48.4" customHeight="1">
      <c r="A61" s="9" t="s">
        <v>179</v>
      </c>
      <c r="B61" s="7">
        <v>6</v>
      </c>
      <c r="C61" s="7" t="s">
        <v>36</v>
      </c>
      <c r="D61" s="7" t="s">
        <v>21</v>
      </c>
      <c r="E61" s="8">
        <v>3</v>
      </c>
      <c r="F61" s="8"/>
      <c r="G61" s="8">
        <v>2</v>
      </c>
      <c r="H61" s="14"/>
      <c r="I61" s="8"/>
      <c r="J61" s="8"/>
      <c r="K61" s="7"/>
      <c r="L61" s="8"/>
      <c r="M61" s="7"/>
      <c r="N61" s="8"/>
      <c r="O61" s="8"/>
      <c r="P61" s="8"/>
      <c r="Q61" s="8"/>
      <c r="R61" s="8"/>
    </row>
    <row r="62" spans="1:18" ht="48.4" customHeight="1">
      <c r="A62" s="9" t="s">
        <v>85</v>
      </c>
      <c r="B62" s="7">
        <v>6</v>
      </c>
      <c r="C62" s="7" t="s">
        <v>64</v>
      </c>
      <c r="D62" s="7" t="s">
        <v>21</v>
      </c>
      <c r="E62" s="8">
        <v>3</v>
      </c>
      <c r="F62" s="8"/>
      <c r="G62" s="8">
        <v>3</v>
      </c>
      <c r="H62" s="14"/>
      <c r="I62" s="8"/>
      <c r="J62" s="8"/>
      <c r="K62" s="7"/>
      <c r="L62" s="8"/>
      <c r="M62" s="7"/>
      <c r="N62" s="8"/>
      <c r="O62" s="8"/>
      <c r="P62" s="8"/>
      <c r="Q62" s="8"/>
      <c r="R62" s="8"/>
    </row>
    <row r="63" spans="1:18" ht="48.4" customHeight="1">
      <c r="A63" s="9" t="s">
        <v>323</v>
      </c>
      <c r="B63" s="7">
        <v>3</v>
      </c>
      <c r="C63" s="7" t="s">
        <v>64</v>
      </c>
      <c r="D63" s="7" t="s">
        <v>21</v>
      </c>
      <c r="E63" s="8">
        <v>2</v>
      </c>
      <c r="F63" s="8">
        <v>1</v>
      </c>
      <c r="G63" s="8"/>
      <c r="H63" s="14"/>
      <c r="I63" s="8"/>
      <c r="J63" s="8"/>
      <c r="K63" s="7">
        <v>1</v>
      </c>
      <c r="L63" s="8"/>
      <c r="M63" s="7"/>
      <c r="N63" s="8"/>
      <c r="O63" s="8"/>
      <c r="P63" s="8"/>
      <c r="Q63" s="8"/>
      <c r="R63" s="8"/>
    </row>
    <row r="64" spans="1:18" ht="48.4" customHeight="1">
      <c r="A64" s="9" t="s">
        <v>307</v>
      </c>
      <c r="B64" s="7">
        <v>5</v>
      </c>
      <c r="C64" s="7" t="s">
        <v>64</v>
      </c>
      <c r="D64" s="7" t="s">
        <v>21</v>
      </c>
      <c r="E64" s="8">
        <v>2</v>
      </c>
      <c r="F64" s="8"/>
      <c r="G64" s="8"/>
      <c r="H64" s="14">
        <v>2</v>
      </c>
      <c r="I64" s="8"/>
      <c r="J64" s="8"/>
      <c r="K64" s="7"/>
      <c r="L64" s="8"/>
      <c r="M64" s="7"/>
      <c r="N64" s="8"/>
      <c r="O64" s="8"/>
      <c r="P64" s="8"/>
      <c r="Q64" s="8"/>
      <c r="R64" s="8"/>
    </row>
    <row r="65" spans="1:18" ht="48.4" customHeight="1">
      <c r="A65" s="9" t="s">
        <v>78</v>
      </c>
      <c r="B65" s="7">
        <v>6</v>
      </c>
      <c r="C65" s="7" t="s">
        <v>64</v>
      </c>
      <c r="D65" s="7" t="s">
        <v>21</v>
      </c>
      <c r="E65" s="8">
        <v>2</v>
      </c>
      <c r="F65" s="8">
        <v>2</v>
      </c>
      <c r="G65" s="8"/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48.4" customHeight="1">
      <c r="A66" s="9" t="s">
        <v>288</v>
      </c>
      <c r="B66" s="7">
        <v>5</v>
      </c>
      <c r="C66" s="7" t="s">
        <v>64</v>
      </c>
      <c r="D66" s="7" t="s">
        <v>21</v>
      </c>
      <c r="E66" s="8">
        <v>2</v>
      </c>
      <c r="F66" s="8">
        <v>2</v>
      </c>
      <c r="G66" s="8"/>
      <c r="H66" s="14"/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8.4" customHeight="1">
      <c r="A67" s="9" t="s">
        <v>106</v>
      </c>
      <c r="B67" s="7">
        <v>8</v>
      </c>
      <c r="C67" s="7" t="s">
        <v>64</v>
      </c>
      <c r="D67" s="7" t="s">
        <v>21</v>
      </c>
      <c r="E67" s="8">
        <v>3</v>
      </c>
      <c r="F67" s="8">
        <v>2</v>
      </c>
      <c r="G67" s="8"/>
      <c r="H67" s="14">
        <v>2</v>
      </c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48.4" customHeight="1">
      <c r="A68" s="9" t="s">
        <v>79</v>
      </c>
      <c r="B68" s="7">
        <v>2</v>
      </c>
      <c r="C68" s="7" t="s">
        <v>52</v>
      </c>
      <c r="D68" s="7" t="s">
        <v>21</v>
      </c>
      <c r="E68" s="8">
        <v>1</v>
      </c>
      <c r="F68" s="8">
        <v>1</v>
      </c>
      <c r="G68" s="8"/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48.4" customHeight="1">
      <c r="A69" s="9" t="s">
        <v>324</v>
      </c>
      <c r="B69" s="7">
        <v>5</v>
      </c>
      <c r="C69" s="7" t="s">
        <v>36</v>
      </c>
      <c r="D69" s="7" t="s">
        <v>21</v>
      </c>
      <c r="E69" s="8">
        <v>2</v>
      </c>
      <c r="F69" s="8">
        <v>2</v>
      </c>
      <c r="G69" s="8"/>
      <c r="H69" s="14">
        <v>1</v>
      </c>
      <c r="I69" s="8"/>
      <c r="J69" s="8"/>
      <c r="K69" s="7"/>
      <c r="L69" s="8"/>
      <c r="M69" s="7"/>
      <c r="N69" s="8"/>
      <c r="O69" s="8"/>
      <c r="P69" s="8"/>
      <c r="Q69" s="8"/>
      <c r="R69" s="8"/>
    </row>
    <row r="70" spans="1:18" ht="48.4" customHeight="1">
      <c r="A70" s="9" t="s">
        <v>159</v>
      </c>
      <c r="B70" s="7">
        <v>3</v>
      </c>
      <c r="C70" s="7" t="s">
        <v>77</v>
      </c>
      <c r="D70" s="7" t="s">
        <v>21</v>
      </c>
      <c r="E70" s="8">
        <v>1</v>
      </c>
      <c r="F70" s="8">
        <v>1</v>
      </c>
      <c r="G70" s="8"/>
      <c r="H70" s="14"/>
      <c r="I70" s="8"/>
      <c r="J70" s="8"/>
      <c r="K70" s="7"/>
      <c r="L70" s="8"/>
      <c r="M70" s="7"/>
      <c r="N70" s="8"/>
      <c r="O70" s="8"/>
      <c r="P70" s="8"/>
      <c r="Q70" s="8"/>
      <c r="R70" s="8"/>
    </row>
    <row r="71" spans="1:18" ht="48.4" customHeight="1">
      <c r="A71" s="9" t="s">
        <v>160</v>
      </c>
      <c r="B71" s="7">
        <v>3</v>
      </c>
      <c r="C71" s="7" t="s">
        <v>70</v>
      </c>
      <c r="D71" s="7" t="s">
        <v>21</v>
      </c>
      <c r="E71" s="8">
        <v>1</v>
      </c>
      <c r="F71" s="8">
        <v>1</v>
      </c>
      <c r="G71" s="8"/>
      <c r="H71" s="14"/>
      <c r="I71" s="8"/>
      <c r="J71" s="8"/>
      <c r="K71" s="7"/>
      <c r="L71" s="8"/>
      <c r="M71" s="7"/>
      <c r="N71" s="8"/>
      <c r="O71" s="8"/>
      <c r="P71" s="8"/>
      <c r="Q71" s="8"/>
      <c r="R71" s="8"/>
    </row>
    <row r="72" spans="1:18" ht="48.4" customHeight="1">
      <c r="A72" s="6" t="s">
        <v>325</v>
      </c>
      <c r="B72" s="7">
        <v>9</v>
      </c>
      <c r="C72" s="7" t="s">
        <v>76</v>
      </c>
      <c r="D72" s="7" t="s">
        <v>21</v>
      </c>
      <c r="E72" s="8">
        <v>4</v>
      </c>
      <c r="F72" s="8">
        <v>4</v>
      </c>
      <c r="G72" s="8"/>
      <c r="H72" s="14">
        <v>4</v>
      </c>
      <c r="I72" s="8"/>
      <c r="J72" s="8"/>
      <c r="K72" s="7"/>
      <c r="L72" s="8"/>
      <c r="M72" s="7"/>
      <c r="N72" s="8"/>
      <c r="O72" s="8"/>
      <c r="P72" s="8"/>
      <c r="Q72" s="8"/>
      <c r="R72" s="8"/>
    </row>
    <row r="73" spans="1:18" ht="48.4" customHeight="1">
      <c r="A73" s="6" t="s">
        <v>326</v>
      </c>
      <c r="B73" s="7">
        <v>3</v>
      </c>
      <c r="C73" s="7" t="s">
        <v>64</v>
      </c>
      <c r="D73" s="7" t="s">
        <v>21</v>
      </c>
      <c r="E73" s="8">
        <v>2</v>
      </c>
      <c r="F73" s="8"/>
      <c r="G73" s="8">
        <v>1</v>
      </c>
      <c r="H73" s="14">
        <v>1</v>
      </c>
      <c r="I73" s="8"/>
      <c r="J73" s="8"/>
      <c r="K73" s="7"/>
      <c r="L73" s="8"/>
      <c r="M73" s="7"/>
      <c r="N73" s="8"/>
      <c r="O73" s="8"/>
      <c r="P73" s="8"/>
      <c r="Q73" s="8"/>
      <c r="R73" s="8"/>
    </row>
    <row r="74" spans="1:18" ht="48.4" customHeight="1">
      <c r="A74" s="6" t="s">
        <v>299</v>
      </c>
      <c r="B74" s="7">
        <v>4</v>
      </c>
      <c r="C74" s="7" t="s">
        <v>52</v>
      </c>
      <c r="D74" s="7" t="s">
        <v>21</v>
      </c>
      <c r="E74" s="8">
        <v>1</v>
      </c>
      <c r="F74" s="8">
        <v>1</v>
      </c>
      <c r="G74" s="8"/>
      <c r="H74" s="14">
        <v>1</v>
      </c>
      <c r="I74" s="8"/>
      <c r="J74" s="8"/>
      <c r="K74" s="7"/>
      <c r="L74" s="8"/>
      <c r="M74" s="7"/>
      <c r="N74" s="8"/>
      <c r="O74" s="8"/>
      <c r="P74" s="8"/>
      <c r="Q74" s="8"/>
      <c r="R74" s="8"/>
    </row>
    <row r="75" spans="1:18" ht="48.4" customHeight="1">
      <c r="A75" s="6" t="s">
        <v>327</v>
      </c>
      <c r="B75" s="7">
        <v>3</v>
      </c>
      <c r="C75" s="7" t="s">
        <v>69</v>
      </c>
      <c r="D75" s="7" t="s">
        <v>21</v>
      </c>
      <c r="E75" s="8">
        <v>1</v>
      </c>
      <c r="F75" s="8">
        <v>1</v>
      </c>
      <c r="G75" s="8"/>
      <c r="H75" s="14">
        <v>1</v>
      </c>
      <c r="I75" s="8"/>
      <c r="J75" s="8"/>
      <c r="K75" s="7"/>
      <c r="L75" s="8"/>
      <c r="M75" s="7"/>
      <c r="N75" s="8"/>
      <c r="O75" s="8"/>
      <c r="P75" s="8"/>
      <c r="Q75" s="8"/>
      <c r="R75" s="8"/>
    </row>
    <row r="76" spans="1:18" ht="48.4" customHeight="1">
      <c r="A76" s="6" t="s">
        <v>90</v>
      </c>
      <c r="B76" s="7">
        <v>4</v>
      </c>
      <c r="C76" s="7" t="s">
        <v>69</v>
      </c>
      <c r="D76" s="7" t="s">
        <v>21</v>
      </c>
      <c r="E76" s="8">
        <v>2</v>
      </c>
      <c r="F76" s="8">
        <v>2</v>
      </c>
      <c r="G76" s="8"/>
      <c r="H76" s="14"/>
      <c r="I76" s="8"/>
      <c r="J76" s="8"/>
      <c r="K76" s="7"/>
      <c r="L76" s="8"/>
      <c r="M76" s="7"/>
      <c r="N76" s="8"/>
      <c r="O76" s="8"/>
      <c r="P76" s="8"/>
      <c r="Q76" s="8"/>
      <c r="R76" s="8"/>
    </row>
    <row r="77" spans="1:18" ht="48.4" customHeight="1">
      <c r="A77" s="6" t="s">
        <v>214</v>
      </c>
      <c r="B77" s="7">
        <v>1</v>
      </c>
      <c r="C77" s="7" t="s">
        <v>73</v>
      </c>
      <c r="D77" s="7" t="s">
        <v>21</v>
      </c>
      <c r="E77" s="8">
        <v>1</v>
      </c>
      <c r="F77" s="8">
        <v>1</v>
      </c>
      <c r="G77" s="8"/>
      <c r="H77" s="14">
        <v>1</v>
      </c>
      <c r="I77" s="8"/>
      <c r="J77" s="8"/>
      <c r="K77" s="7"/>
      <c r="L77" s="8"/>
      <c r="M77" s="7"/>
      <c r="N77" s="8"/>
      <c r="O77" s="8"/>
      <c r="P77" s="8"/>
      <c r="Q77" s="8"/>
      <c r="R77" s="8"/>
    </row>
    <row r="78" spans="1:18" ht="48.4" customHeight="1">
      <c r="A78" s="6" t="s">
        <v>145</v>
      </c>
      <c r="B78" s="7">
        <v>2</v>
      </c>
      <c r="C78" s="7" t="s">
        <v>64</v>
      </c>
      <c r="D78" s="7" t="s">
        <v>21</v>
      </c>
      <c r="E78" s="8">
        <v>1</v>
      </c>
      <c r="F78" s="8"/>
      <c r="G78" s="8"/>
      <c r="H78" s="14"/>
      <c r="I78" s="8"/>
      <c r="J78" s="8"/>
      <c r="K78" s="7"/>
      <c r="L78" s="8"/>
      <c r="M78" s="7"/>
      <c r="N78" s="8"/>
      <c r="O78" s="8"/>
      <c r="P78" s="8"/>
      <c r="Q78" s="8"/>
      <c r="R78" s="8"/>
    </row>
    <row r="79" spans="1:18" ht="48.4" customHeight="1">
      <c r="A79" s="6" t="s">
        <v>192</v>
      </c>
      <c r="B79" s="7">
        <v>2</v>
      </c>
      <c r="C79" s="7" t="s">
        <v>64</v>
      </c>
      <c r="D79" s="7" t="s">
        <v>21</v>
      </c>
      <c r="E79" s="8">
        <v>1</v>
      </c>
      <c r="F79" s="8">
        <v>1</v>
      </c>
      <c r="G79" s="8"/>
      <c r="H79" s="14"/>
      <c r="I79" s="8"/>
      <c r="J79" s="8"/>
      <c r="K79" s="7"/>
      <c r="L79" s="8"/>
      <c r="M79" s="7"/>
      <c r="N79" s="8"/>
      <c r="O79" s="8"/>
      <c r="P79" s="8"/>
      <c r="Q79" s="8"/>
      <c r="R79" s="8"/>
    </row>
    <row r="80" spans="1:18" ht="48.4" customHeight="1">
      <c r="A80" s="6" t="s">
        <v>329</v>
      </c>
      <c r="B80" s="7">
        <v>2</v>
      </c>
      <c r="C80" s="7" t="s">
        <v>64</v>
      </c>
      <c r="D80" s="7" t="s">
        <v>21</v>
      </c>
      <c r="E80" s="8">
        <v>1</v>
      </c>
      <c r="F80" s="8">
        <v>1</v>
      </c>
      <c r="G80" s="8"/>
      <c r="H80" s="14"/>
      <c r="I80" s="8"/>
      <c r="J80" s="8"/>
      <c r="K80" s="7"/>
      <c r="L80" s="8"/>
      <c r="M80" s="7"/>
      <c r="N80" s="8"/>
      <c r="O80" s="8"/>
      <c r="P80" s="8"/>
      <c r="Q80" s="8"/>
      <c r="R80" s="8"/>
    </row>
    <row r="81" spans="1:18" ht="48.4" customHeight="1">
      <c r="A81" s="6" t="s">
        <v>165</v>
      </c>
      <c r="B81" s="7">
        <v>2</v>
      </c>
      <c r="C81" s="7" t="s">
        <v>64</v>
      </c>
      <c r="D81" s="7" t="s">
        <v>21</v>
      </c>
      <c r="E81" s="8">
        <v>1</v>
      </c>
      <c r="F81" s="8">
        <v>1</v>
      </c>
      <c r="G81" s="8"/>
      <c r="H81" s="14"/>
      <c r="I81" s="8"/>
      <c r="J81" s="8"/>
      <c r="K81" s="7"/>
      <c r="L81" s="8"/>
      <c r="M81" s="7"/>
      <c r="N81" s="8"/>
      <c r="O81" s="8"/>
      <c r="P81" s="8"/>
      <c r="Q81" s="8"/>
      <c r="R81" s="8"/>
    </row>
    <row r="82" spans="1:18" ht="48.4" customHeight="1">
      <c r="A82" s="9" t="s">
        <v>81</v>
      </c>
      <c r="B82" s="7">
        <v>4</v>
      </c>
      <c r="C82" s="7" t="s">
        <v>64</v>
      </c>
      <c r="D82" s="7" t="s">
        <v>21</v>
      </c>
      <c r="E82" s="8">
        <v>2</v>
      </c>
      <c r="F82" s="8">
        <v>2</v>
      </c>
      <c r="G82" s="8"/>
      <c r="H82" s="14"/>
      <c r="I82" s="8"/>
      <c r="J82" s="8"/>
      <c r="K82" s="7"/>
      <c r="L82" s="8"/>
      <c r="M82" s="7"/>
      <c r="N82" s="8"/>
      <c r="O82" s="8"/>
      <c r="P82" s="8"/>
      <c r="Q82" s="8"/>
      <c r="R82" s="8"/>
    </row>
    <row r="83" spans="1:18" ht="48.4" customHeight="1">
      <c r="A83" s="9" t="s">
        <v>330</v>
      </c>
      <c r="B83" s="7">
        <v>13</v>
      </c>
      <c r="C83" s="7" t="s">
        <v>68</v>
      </c>
      <c r="D83" s="7" t="s">
        <v>21</v>
      </c>
      <c r="E83" s="8">
        <v>4</v>
      </c>
      <c r="F83" s="8">
        <v>4</v>
      </c>
      <c r="G83" s="8"/>
      <c r="H83" s="14">
        <v>5</v>
      </c>
      <c r="I83" s="8"/>
      <c r="J83" s="8"/>
      <c r="K83" s="7"/>
      <c r="L83" s="8"/>
      <c r="M83" s="7"/>
      <c r="N83" s="8"/>
      <c r="O83" s="8"/>
      <c r="P83" s="8"/>
      <c r="Q83" s="8"/>
      <c r="R83" s="8"/>
    </row>
    <row r="84" spans="1:18" ht="48.4" customHeight="1">
      <c r="A84" s="9" t="s">
        <v>210</v>
      </c>
      <c r="B84" s="7">
        <v>3</v>
      </c>
      <c r="C84" s="7" t="s">
        <v>68</v>
      </c>
      <c r="D84" s="7" t="s">
        <v>21</v>
      </c>
      <c r="E84" s="8">
        <v>1</v>
      </c>
      <c r="F84" s="8"/>
      <c r="G84" s="8"/>
      <c r="H84" s="14"/>
      <c r="I84" s="8"/>
      <c r="J84" s="8"/>
      <c r="K84" s="7"/>
      <c r="L84" s="8"/>
      <c r="M84" s="7"/>
      <c r="N84" s="8"/>
      <c r="O84" s="8"/>
      <c r="P84" s="8"/>
      <c r="Q84" s="8"/>
      <c r="R84" s="8"/>
    </row>
    <row r="85" spans="1:18" ht="48.4" customHeight="1">
      <c r="A85" s="9" t="s">
        <v>332</v>
      </c>
      <c r="B85" s="7">
        <v>3</v>
      </c>
      <c r="C85" s="7" t="s">
        <v>64</v>
      </c>
      <c r="D85" s="7" t="s">
        <v>21</v>
      </c>
      <c r="E85" s="8">
        <v>1</v>
      </c>
      <c r="F85" s="8">
        <v>1</v>
      </c>
      <c r="G85" s="8"/>
      <c r="H85" s="14">
        <v>1</v>
      </c>
      <c r="I85" s="8"/>
      <c r="J85" s="8"/>
      <c r="K85" s="7"/>
      <c r="L85" s="8"/>
      <c r="M85" s="7"/>
      <c r="N85" s="8"/>
      <c r="O85" s="8"/>
      <c r="P85" s="8"/>
      <c r="Q85" s="8"/>
      <c r="R85" s="8"/>
    </row>
    <row r="86" spans="1:18" ht="48.4" customHeight="1">
      <c r="A86" s="9" t="s">
        <v>333</v>
      </c>
      <c r="B86" s="7">
        <v>3</v>
      </c>
      <c r="C86" s="7" t="s">
        <v>68</v>
      </c>
      <c r="D86" s="7" t="s">
        <v>21</v>
      </c>
      <c r="E86" s="8">
        <v>1</v>
      </c>
      <c r="F86" s="8">
        <v>1</v>
      </c>
      <c r="G86" s="8"/>
      <c r="H86" s="14">
        <v>1</v>
      </c>
      <c r="I86" s="8"/>
      <c r="J86" s="8"/>
      <c r="K86" s="7"/>
      <c r="L86" s="8"/>
      <c r="M86" s="7"/>
      <c r="N86" s="8"/>
      <c r="O86" s="8"/>
      <c r="P86" s="8"/>
      <c r="Q86" s="8"/>
      <c r="R86" s="8"/>
    </row>
    <row r="87" spans="1:18" ht="48.4" customHeight="1">
      <c r="A87" s="9"/>
      <c r="B87" s="7"/>
      <c r="C87" s="7" t="s">
        <v>68</v>
      </c>
      <c r="D87" s="7" t="s">
        <v>21</v>
      </c>
      <c r="E87" s="8">
        <f>SUM(E5:E86)</f>
        <v>249</v>
      </c>
      <c r="F87" s="8">
        <f>SUM(F5:F86)</f>
        <v>165</v>
      </c>
      <c r="G87" s="8">
        <f>SUM(G5:G86)</f>
        <v>43</v>
      </c>
      <c r="H87" s="14">
        <f>SUM(H5:H86)</f>
        <v>71</v>
      </c>
      <c r="I87" s="8"/>
      <c r="J87" s="8"/>
      <c r="K87" s="7"/>
      <c r="L87" s="8"/>
      <c r="M87" s="7"/>
      <c r="N87" s="8"/>
      <c r="O87" s="17"/>
      <c r="P87" s="17"/>
      <c r="Q87" s="17"/>
      <c r="R87" s="17"/>
    </row>
    <row r="88" spans="1:18" ht="48.4" customHeight="1">
      <c r="A88" s="9"/>
      <c r="B88" s="7"/>
      <c r="C88" s="7" t="s">
        <v>64</v>
      </c>
      <c r="D88" s="7" t="s">
        <v>21</v>
      </c>
      <c r="E88" s="8"/>
      <c r="F88" s="8"/>
      <c r="G88" s="8"/>
      <c r="H88" s="14"/>
      <c r="I88" s="8"/>
      <c r="J88" s="8"/>
      <c r="K88" s="7"/>
      <c r="L88" s="8"/>
      <c r="M88" s="7"/>
      <c r="N88" s="8"/>
      <c r="O88" s="15"/>
      <c r="P88" s="15"/>
      <c r="Q88" s="15"/>
      <c r="R88" s="15"/>
    </row>
    <row r="89" spans="1:18" ht="48.4" customHeight="1">
      <c r="A89" s="9"/>
      <c r="B89" s="7"/>
      <c r="C89" s="7" t="s">
        <v>64</v>
      </c>
      <c r="D89" s="7" t="s">
        <v>21</v>
      </c>
      <c r="E89" s="8"/>
      <c r="F89" s="8"/>
      <c r="G89" s="8"/>
      <c r="H89" s="14"/>
      <c r="I89" s="8"/>
      <c r="J89" s="8"/>
      <c r="K89" s="7"/>
      <c r="L89" s="8"/>
      <c r="M89" s="7"/>
      <c r="N89" s="8"/>
      <c r="O89" s="15"/>
      <c r="P89" s="15"/>
      <c r="Q89" s="15"/>
      <c r="R89" s="15"/>
    </row>
    <row r="90" spans="1:18" ht="48.4" customHeight="1">
      <c r="A90" s="9"/>
      <c r="B90" s="7"/>
      <c r="C90" s="7" t="s">
        <v>68</v>
      </c>
      <c r="D90" s="7" t="s">
        <v>21</v>
      </c>
      <c r="E90" s="8"/>
      <c r="F90" s="8"/>
      <c r="G90" s="8"/>
      <c r="H90" s="14"/>
      <c r="I90" s="8"/>
      <c r="J90" s="8"/>
      <c r="K90" s="7"/>
      <c r="L90" s="8"/>
      <c r="M90" s="7"/>
      <c r="N90" s="8"/>
      <c r="O90" s="15"/>
      <c r="P90" s="15"/>
      <c r="Q90" s="15"/>
      <c r="R90" s="15"/>
    </row>
    <row r="91" spans="1:18" ht="48.4" customHeight="1">
      <c r="A91" s="9"/>
      <c r="B91" s="7"/>
      <c r="C91" s="7" t="s">
        <v>36</v>
      </c>
      <c r="D91" s="7" t="s">
        <v>21</v>
      </c>
      <c r="E91" s="8"/>
      <c r="F91" s="8"/>
      <c r="G91" s="8"/>
      <c r="H91" s="14"/>
      <c r="I91" s="8"/>
      <c r="J91" s="8"/>
      <c r="K91" s="7"/>
      <c r="L91" s="8"/>
      <c r="M91" s="7"/>
      <c r="N91" s="8"/>
      <c r="O91" s="15"/>
      <c r="P91" s="15"/>
      <c r="Q91" s="15"/>
      <c r="R91" s="15"/>
    </row>
    <row r="92" spans="1:18" ht="48.4" customHeight="1">
      <c r="A92" s="9"/>
      <c r="B92" s="7"/>
      <c r="C92" s="7" t="s">
        <v>64</v>
      </c>
      <c r="D92" s="7" t="s">
        <v>21</v>
      </c>
      <c r="E92" s="8"/>
      <c r="F92" s="8"/>
      <c r="G92" s="8"/>
      <c r="H92" s="14"/>
      <c r="I92" s="8"/>
      <c r="J92" s="8"/>
      <c r="K92" s="7"/>
      <c r="L92" s="8"/>
      <c r="M92" s="7"/>
      <c r="N92" s="8"/>
      <c r="O92" s="15"/>
      <c r="P92" s="15"/>
      <c r="Q92" s="15"/>
      <c r="R92" s="15"/>
    </row>
    <row r="93" spans="1:18" ht="48.4" customHeight="1">
      <c r="A93" s="9"/>
      <c r="B93" s="7"/>
      <c r="C93" s="7" t="s">
        <v>64</v>
      </c>
      <c r="D93" s="7" t="s">
        <v>21</v>
      </c>
      <c r="E93" s="8"/>
      <c r="F93" s="8"/>
      <c r="G93" s="8"/>
      <c r="H93" s="14"/>
      <c r="I93" s="8"/>
      <c r="J93" s="8"/>
      <c r="K93" s="7"/>
      <c r="L93" s="8"/>
      <c r="M93" s="7"/>
      <c r="N93" s="8"/>
      <c r="O93" s="15"/>
      <c r="P93" s="15"/>
      <c r="Q93" s="15"/>
      <c r="R93" s="15"/>
    </row>
    <row r="94" spans="1:18" ht="48.4" customHeight="1">
      <c r="A94" s="9"/>
      <c r="B94" s="7"/>
      <c r="C94" s="7" t="s">
        <v>64</v>
      </c>
      <c r="D94" s="7" t="s">
        <v>21</v>
      </c>
      <c r="E94" s="8"/>
      <c r="F94" s="8"/>
      <c r="G94" s="8"/>
      <c r="H94" s="14"/>
      <c r="I94" s="8"/>
      <c r="J94" s="8"/>
      <c r="K94" s="7"/>
      <c r="L94" s="8"/>
      <c r="M94" s="7"/>
      <c r="N94" s="8"/>
      <c r="O94" s="15"/>
      <c r="P94" s="15"/>
      <c r="Q94" s="15"/>
      <c r="R94" s="15"/>
    </row>
    <row r="95" spans="1:18" ht="48.4" customHeight="1">
      <c r="A95" s="9"/>
      <c r="B95" s="7"/>
      <c r="C95" s="7" t="s">
        <v>64</v>
      </c>
      <c r="D95" s="7" t="s">
        <v>21</v>
      </c>
      <c r="E95" s="8"/>
      <c r="F95" s="8"/>
      <c r="G95" s="8"/>
      <c r="H95" s="14"/>
      <c r="I95" s="8"/>
      <c r="J95" s="8"/>
      <c r="K95" s="7"/>
      <c r="L95" s="8"/>
      <c r="M95" s="7"/>
      <c r="N95" s="8"/>
      <c r="O95" s="8"/>
      <c r="P95" s="8"/>
      <c r="Q95" s="8"/>
      <c r="R95" s="8"/>
    </row>
    <row r="96" spans="1:18">
      <c r="A96" s="23"/>
      <c r="B96" s="7"/>
      <c r="C96" s="23"/>
      <c r="D96" s="23"/>
      <c r="E96" s="8"/>
      <c r="F96" s="8"/>
      <c r="G96" s="24"/>
      <c r="H96" s="29"/>
      <c r="I96" s="24"/>
      <c r="J96" s="8"/>
      <c r="K96" s="7"/>
      <c r="L96" s="8"/>
      <c r="M96" s="25">
        <f>SUM(M5:M95)</f>
        <v>0</v>
      </c>
      <c r="N96" s="23">
        <v>5</v>
      </c>
      <c r="O96" s="23">
        <f>SUM(O5:O95)</f>
        <v>6</v>
      </c>
      <c r="P96" s="23">
        <v>32</v>
      </c>
      <c r="Q96" s="23">
        <f>SUM(Q5:Q95)</f>
        <v>0</v>
      </c>
      <c r="R96" s="23">
        <f>SUM(R5:R95)</f>
        <v>0</v>
      </c>
    </row>
    <row r="97" spans="1:18">
      <c r="A97" s="26"/>
      <c r="B97" s="26"/>
      <c r="C97" s="26"/>
      <c r="D97" s="26"/>
      <c r="E97" s="27"/>
      <c r="F97" s="26"/>
      <c r="G97" s="26"/>
      <c r="H97" s="30"/>
      <c r="I97" s="26"/>
      <c r="J97" s="26"/>
      <c r="K97" s="28"/>
      <c r="L97" s="26"/>
      <c r="M97" s="28"/>
      <c r="N97" s="26"/>
      <c r="O97" s="26"/>
      <c r="P97" s="26"/>
      <c r="Q97" s="26"/>
      <c r="R97" s="26"/>
    </row>
    <row r="98" spans="1:18">
      <c r="A98" s="26"/>
      <c r="B98" s="26"/>
      <c r="C98" s="26"/>
      <c r="D98" s="26"/>
      <c r="E98" s="27"/>
      <c r="F98" s="26"/>
      <c r="G98" s="26"/>
      <c r="H98" s="30"/>
      <c r="I98" s="26"/>
      <c r="J98" s="26"/>
      <c r="K98" s="28"/>
      <c r="L98" s="26"/>
      <c r="M98" s="28"/>
      <c r="N98" s="26"/>
      <c r="O98" s="26"/>
      <c r="P98" s="26"/>
      <c r="Q98" s="26"/>
      <c r="R98" s="26"/>
    </row>
    <row r="99" spans="1:18">
      <c r="A99" s="26"/>
      <c r="B99" s="26"/>
      <c r="C99" s="26"/>
      <c r="D99" s="26"/>
      <c r="E99" s="27"/>
      <c r="F99" s="26"/>
      <c r="G99" s="26"/>
      <c r="H99" s="30"/>
      <c r="I99" s="26"/>
      <c r="J99" s="26"/>
      <c r="K99" s="28"/>
      <c r="L99" s="26"/>
      <c r="M99" s="28"/>
      <c r="N99" s="26"/>
      <c r="O99" s="26"/>
      <c r="P99" s="26"/>
      <c r="Q99" s="26"/>
      <c r="R99" s="26"/>
    </row>
    <row r="100" spans="1:18">
      <c r="A100" s="26"/>
      <c r="B100" s="26"/>
      <c r="C100" s="26"/>
      <c r="D100" s="26"/>
      <c r="E100" s="27"/>
      <c r="F100" s="26"/>
      <c r="G100" s="26"/>
      <c r="H100" s="30"/>
      <c r="I100" s="26"/>
      <c r="J100" s="26"/>
      <c r="K100" s="28"/>
      <c r="L100" s="26"/>
      <c r="M100" s="28"/>
      <c r="N100" s="26"/>
      <c r="O100" s="26"/>
      <c r="P100" s="26"/>
      <c r="Q100" s="26"/>
      <c r="R100" s="26"/>
    </row>
    <row r="101" spans="1:18">
      <c r="A101" s="26"/>
      <c r="B101" s="26"/>
      <c r="C101" s="26"/>
      <c r="D101" s="26"/>
      <c r="E101" s="27"/>
      <c r="F101" s="26"/>
      <c r="G101" s="26"/>
      <c r="H101" s="30"/>
      <c r="I101" s="26"/>
      <c r="J101" s="26"/>
      <c r="K101" s="28"/>
      <c r="L101" s="26"/>
      <c r="M101" s="28"/>
      <c r="N101" s="26"/>
      <c r="O101" s="26"/>
      <c r="P101" s="26"/>
      <c r="Q101" s="26"/>
      <c r="R101" s="26"/>
    </row>
    <row r="102" spans="1:18">
      <c r="A102" s="26"/>
      <c r="B102" s="26"/>
      <c r="C102" s="26"/>
      <c r="D102" s="26"/>
      <c r="E102" s="27"/>
      <c r="F102" s="26"/>
      <c r="G102" s="26"/>
      <c r="H102" s="30"/>
      <c r="I102" s="26"/>
      <c r="J102" s="26"/>
      <c r="K102" s="28"/>
      <c r="L102" s="26"/>
      <c r="M102" s="28"/>
      <c r="N102" s="26"/>
      <c r="O102" s="26"/>
      <c r="P102" s="26"/>
      <c r="Q102" s="26"/>
      <c r="R102" s="26"/>
    </row>
    <row r="103" spans="1:18">
      <c r="A103" s="26"/>
      <c r="B103" s="26"/>
      <c r="C103" s="26"/>
      <c r="D103" s="26"/>
      <c r="E103" s="27"/>
      <c r="F103" s="26"/>
      <c r="G103" s="26"/>
      <c r="H103" s="30"/>
      <c r="I103" s="26"/>
      <c r="J103" s="26"/>
      <c r="K103" s="28"/>
      <c r="L103" s="26"/>
      <c r="M103" s="28"/>
      <c r="N103" s="26"/>
      <c r="O103" s="26"/>
      <c r="P103" s="26"/>
      <c r="Q103" s="26"/>
      <c r="R103" s="26"/>
    </row>
    <row r="104" spans="1:18">
      <c r="A104" s="26"/>
      <c r="B104" s="26"/>
      <c r="C104" s="26"/>
      <c r="D104" s="26"/>
      <c r="E104" s="27"/>
      <c r="F104" s="26"/>
      <c r="G104" s="26"/>
      <c r="H104" s="30"/>
      <c r="I104" s="26"/>
      <c r="J104" s="26"/>
      <c r="K104" s="28"/>
      <c r="L104" s="26"/>
      <c r="M104" s="28"/>
      <c r="N104" s="26"/>
      <c r="O104" s="26"/>
      <c r="P104" s="26"/>
      <c r="Q104" s="26"/>
      <c r="R104" s="26"/>
    </row>
    <row r="105" spans="1:18">
      <c r="A105" s="26"/>
      <c r="B105" s="26"/>
      <c r="C105" s="26"/>
      <c r="D105" s="26"/>
      <c r="E105" s="26"/>
      <c r="F105" s="26"/>
      <c r="G105" s="26"/>
      <c r="H105" s="30"/>
    </row>
    <row r="106" spans="1:18">
      <c r="A106" s="26"/>
      <c r="B106" s="26"/>
      <c r="C106" s="26"/>
      <c r="D106" s="26"/>
      <c r="E106" s="26"/>
      <c r="F106" s="26"/>
      <c r="G106" s="26"/>
      <c r="H106" s="30"/>
    </row>
    <row r="107" spans="1:18">
      <c r="A107" s="26"/>
      <c r="B107" s="26"/>
      <c r="C107" s="26"/>
      <c r="D107" s="26"/>
      <c r="E107" s="26"/>
      <c r="F107" s="26"/>
      <c r="G107" s="26"/>
      <c r="H107" s="30"/>
    </row>
    <row r="108" spans="1:18">
      <c r="A108" s="26"/>
      <c r="B108" s="26"/>
      <c r="C108" s="26"/>
      <c r="D108" s="26"/>
      <c r="E108" s="26"/>
      <c r="F108" s="26"/>
      <c r="G108" s="26"/>
      <c r="H108" s="30"/>
    </row>
    <row r="109" spans="1:18">
      <c r="A109" s="26"/>
      <c r="B109" s="26"/>
      <c r="C109" s="26"/>
      <c r="D109" s="26"/>
      <c r="E109" s="26"/>
      <c r="F109" s="26"/>
      <c r="G109" s="26"/>
      <c r="H109" s="30"/>
    </row>
    <row r="110" spans="1:18">
      <c r="A110" s="26"/>
      <c r="B110" s="26"/>
      <c r="C110" s="26"/>
      <c r="D110" s="26"/>
      <c r="E110" s="26"/>
      <c r="F110" s="26"/>
      <c r="G110" s="26"/>
      <c r="H110" s="30"/>
    </row>
    <row r="111" spans="1:18">
      <c r="A111" s="26"/>
      <c r="B111" s="26"/>
      <c r="C111" s="26"/>
      <c r="D111" s="26"/>
      <c r="E111" s="26"/>
      <c r="F111" s="26"/>
      <c r="G111" s="26"/>
      <c r="H111" s="30"/>
    </row>
    <row r="112" spans="1:18">
      <c r="A112" s="26"/>
      <c r="B112" s="26"/>
      <c r="C112" s="26"/>
      <c r="D112" s="26"/>
      <c r="E112" s="26"/>
      <c r="F112" s="26"/>
      <c r="G112" s="26"/>
      <c r="H112" s="30"/>
    </row>
    <row r="113" spans="1:8">
      <c r="A113" s="26"/>
      <c r="B113" s="26"/>
      <c r="C113" s="26"/>
      <c r="D113" s="26"/>
      <c r="E113" s="26"/>
      <c r="F113" s="26"/>
      <c r="G113" s="26"/>
      <c r="H113" s="30"/>
    </row>
    <row r="114" spans="1:8">
      <c r="A114" s="26"/>
      <c r="B114" s="26"/>
      <c r="C114" s="26"/>
      <c r="D114" s="26"/>
      <c r="E114" s="26"/>
      <c r="F114" s="26"/>
      <c r="G114" s="26"/>
      <c r="H114" s="30"/>
    </row>
    <row r="115" spans="1:8">
      <c r="A115" s="26"/>
      <c r="B115" s="26"/>
      <c r="C115" s="26"/>
      <c r="D115" s="26"/>
      <c r="E115" s="26"/>
      <c r="F115" s="26"/>
      <c r="G115" s="26"/>
      <c r="H115" s="30"/>
    </row>
    <row r="116" spans="1:8">
      <c r="A116" s="26"/>
      <c r="B116" s="26"/>
      <c r="C116" s="26"/>
      <c r="D116" s="26"/>
      <c r="E116" s="26"/>
      <c r="F116" s="26"/>
      <c r="G116" s="26"/>
      <c r="H116" s="30"/>
    </row>
    <row r="117" spans="1:8">
      <c r="A117" s="26"/>
      <c r="B117" s="26"/>
      <c r="C117" s="26"/>
      <c r="D117" s="26"/>
      <c r="E117" s="26"/>
      <c r="F117" s="26"/>
      <c r="G117" s="26"/>
      <c r="H117" s="30"/>
    </row>
    <row r="118" spans="1:8">
      <c r="A118" s="26"/>
      <c r="B118" s="26"/>
      <c r="C118" s="26"/>
      <c r="D118" s="26"/>
      <c r="E118" s="26"/>
      <c r="F118" s="26"/>
      <c r="G118" s="26"/>
      <c r="H118" s="30"/>
    </row>
    <row r="119" spans="1:8">
      <c r="A119" s="26"/>
      <c r="B119" s="26"/>
      <c r="C119" s="26"/>
      <c r="D119" s="26"/>
      <c r="E119" s="26"/>
      <c r="F119" s="26"/>
      <c r="G119" s="26"/>
      <c r="H119" s="30"/>
    </row>
    <row r="120" spans="1:8">
      <c r="A120" s="26"/>
      <c r="B120" s="26"/>
      <c r="C120" s="26"/>
      <c r="D120" s="26"/>
      <c r="E120" s="26"/>
      <c r="F120" s="26"/>
      <c r="G120" s="26"/>
      <c r="H120" s="30"/>
    </row>
    <row r="121" spans="1:8">
      <c r="A121" s="26"/>
      <c r="B121" s="26"/>
      <c r="C121" s="26"/>
      <c r="D121" s="26"/>
      <c r="E121" s="26"/>
      <c r="F121" s="26"/>
      <c r="G121" s="26"/>
      <c r="H121" s="30"/>
    </row>
    <row r="122" spans="1:8">
      <c r="A122" s="26"/>
      <c r="B122" s="26"/>
      <c r="C122" s="26"/>
      <c r="D122" s="26"/>
      <c r="E122" s="26"/>
      <c r="F122" s="26"/>
      <c r="G122" s="26"/>
      <c r="H122" s="30"/>
    </row>
    <row r="123" spans="1:8">
      <c r="A123" s="26"/>
      <c r="B123" s="26"/>
      <c r="C123" s="26"/>
      <c r="D123" s="26"/>
      <c r="E123" s="26"/>
      <c r="F123" s="26"/>
      <c r="G123" s="26"/>
      <c r="H123" s="30"/>
    </row>
    <row r="124" spans="1:8">
      <c r="A124" s="26"/>
      <c r="B124" s="26"/>
      <c r="C124" s="26"/>
      <c r="D124" s="26"/>
      <c r="E124" s="26"/>
      <c r="F124" s="26"/>
      <c r="G124" s="26"/>
      <c r="H124" s="30"/>
    </row>
    <row r="125" spans="1:8">
      <c r="A125" s="26"/>
      <c r="B125" s="26"/>
      <c r="C125" s="26"/>
      <c r="D125" s="26"/>
      <c r="E125" s="26"/>
      <c r="F125" s="26"/>
      <c r="G125" s="26"/>
      <c r="H125" s="30"/>
    </row>
    <row r="126" spans="1:8">
      <c r="A126" s="26"/>
      <c r="B126" s="26"/>
      <c r="C126" s="26"/>
      <c r="D126" s="26"/>
      <c r="E126" s="26"/>
      <c r="F126" s="26"/>
      <c r="G126" s="26"/>
      <c r="H126" s="30"/>
    </row>
    <row r="127" spans="1:8">
      <c r="A127" s="26"/>
      <c r="B127" s="26"/>
      <c r="C127" s="26"/>
      <c r="D127" s="26"/>
      <c r="E127" s="26"/>
      <c r="F127" s="26"/>
      <c r="G127" s="26"/>
      <c r="H127" s="30"/>
    </row>
    <row r="128" spans="1:8">
      <c r="A128" s="26"/>
      <c r="B128" s="26"/>
      <c r="C128" s="26"/>
      <c r="D128" s="26"/>
      <c r="E128" s="26"/>
      <c r="F128" s="26"/>
      <c r="G128" s="26"/>
      <c r="H128" s="30"/>
    </row>
    <row r="129" spans="1:8">
      <c r="A129" s="26"/>
      <c r="B129" s="26"/>
      <c r="C129" s="26"/>
      <c r="D129" s="26"/>
      <c r="E129" s="26"/>
      <c r="F129" s="26"/>
      <c r="G129" s="26"/>
      <c r="H129" s="30"/>
    </row>
    <row r="130" spans="1:8">
      <c r="A130" s="26"/>
      <c r="B130" s="26"/>
      <c r="C130" s="26"/>
      <c r="D130" s="26"/>
      <c r="E130" s="26"/>
      <c r="F130" s="26"/>
      <c r="G130" s="26"/>
      <c r="H130" s="30"/>
    </row>
    <row r="131" spans="1:8">
      <c r="A131" s="26"/>
      <c r="B131" s="26"/>
      <c r="C131" s="26"/>
      <c r="D131" s="26"/>
      <c r="E131" s="26"/>
      <c r="F131" s="26"/>
      <c r="G131" s="26"/>
      <c r="H131" s="30"/>
    </row>
    <row r="132" spans="1:8">
      <c r="A132" s="26"/>
      <c r="B132" s="26"/>
      <c r="C132" s="26"/>
      <c r="D132" s="26"/>
      <c r="E132" s="26"/>
      <c r="F132" s="26"/>
      <c r="G132" s="26"/>
      <c r="H132" s="30"/>
    </row>
    <row r="133" spans="1:8">
      <c r="A133" s="26"/>
      <c r="B133" s="26"/>
      <c r="C133" s="26"/>
      <c r="D133" s="26"/>
      <c r="E133" s="26"/>
      <c r="F133" s="26"/>
      <c r="G133" s="26"/>
      <c r="H133" s="30"/>
    </row>
    <row r="134" spans="1:8">
      <c r="A134" s="26"/>
      <c r="B134" s="26"/>
      <c r="C134" s="26"/>
      <c r="D134" s="26"/>
      <c r="E134" s="26"/>
      <c r="F134" s="26"/>
      <c r="G134" s="26"/>
      <c r="H134" s="30"/>
    </row>
    <row r="135" spans="1:8">
      <c r="A135" s="26"/>
      <c r="B135" s="26"/>
      <c r="C135" s="26"/>
      <c r="D135" s="26"/>
      <c r="E135" s="26"/>
      <c r="F135" s="26"/>
      <c r="G135" s="26"/>
      <c r="H135" s="30"/>
    </row>
    <row r="136" spans="1:8">
      <c r="A136" s="26"/>
      <c r="B136" s="26"/>
      <c r="C136" s="26"/>
      <c r="D136" s="26"/>
      <c r="E136" s="26"/>
      <c r="F136" s="26"/>
      <c r="G136" s="26"/>
      <c r="H136" s="30"/>
    </row>
    <row r="137" spans="1:8">
      <c r="A137" s="26"/>
      <c r="B137" s="26"/>
      <c r="C137" s="26"/>
      <c r="D137" s="26"/>
      <c r="E137" s="26"/>
      <c r="F137" s="20"/>
      <c r="G137" s="26"/>
      <c r="H137" s="30"/>
    </row>
    <row r="138" spans="1:8">
      <c r="A138" s="26"/>
      <c r="B138" s="26"/>
      <c r="C138" s="26"/>
      <c r="D138" s="26"/>
      <c r="E138" s="26"/>
      <c r="F138" s="26"/>
      <c r="G138" s="26"/>
      <c r="H138" s="30"/>
    </row>
    <row r="139" spans="1:8">
      <c r="A139" s="26"/>
      <c r="B139" s="26"/>
      <c r="C139" s="26"/>
      <c r="D139" s="26"/>
      <c r="E139" s="26"/>
      <c r="F139" s="26"/>
      <c r="G139" s="26"/>
      <c r="H139" s="30"/>
    </row>
    <row r="140" spans="1:8">
      <c r="A140" s="26"/>
      <c r="B140" s="26"/>
      <c r="C140" s="26"/>
      <c r="D140" s="26"/>
      <c r="E140" s="26"/>
      <c r="F140" s="26"/>
      <c r="G140" s="26"/>
      <c r="H140" s="30"/>
    </row>
    <row r="141" spans="1:8">
      <c r="A141" s="26"/>
      <c r="B141" s="26"/>
      <c r="C141" s="26"/>
      <c r="D141" s="26"/>
      <c r="E141" s="26"/>
      <c r="F141" s="26"/>
      <c r="G141" s="26"/>
      <c r="H141" s="30"/>
    </row>
    <row r="142" spans="1:8">
      <c r="A142" s="26"/>
      <c r="B142" s="26"/>
      <c r="C142" s="26"/>
      <c r="D142" s="26"/>
      <c r="E142" s="26"/>
      <c r="F142" s="26"/>
      <c r="G142" s="26"/>
      <c r="H142" s="30"/>
    </row>
    <row r="143" spans="1:8">
      <c r="A143" s="26"/>
      <c r="B143" s="26"/>
      <c r="C143" s="26"/>
      <c r="D143" s="26"/>
      <c r="E143" s="26"/>
      <c r="F143" s="26"/>
      <c r="G143" s="26"/>
      <c r="H143" s="30"/>
    </row>
    <row r="144" spans="1:8">
      <c r="A144" s="26"/>
      <c r="B144" s="26"/>
      <c r="C144" s="26"/>
      <c r="D144" s="26"/>
      <c r="E144" s="26"/>
      <c r="F144" s="26"/>
      <c r="G144" s="26"/>
      <c r="H144" s="30"/>
    </row>
    <row r="145" spans="1:8">
      <c r="A145" s="26"/>
      <c r="B145" s="26"/>
      <c r="C145" s="26"/>
      <c r="D145" s="26"/>
      <c r="E145" s="26"/>
      <c r="F145" s="26"/>
      <c r="G145" s="26"/>
      <c r="H145" s="30"/>
    </row>
    <row r="146" spans="1:8">
      <c r="A146" s="26"/>
      <c r="B146" s="26"/>
      <c r="C146" s="26"/>
      <c r="D146" s="26"/>
      <c r="E146" s="26"/>
      <c r="F146" s="26"/>
      <c r="G146" s="26"/>
      <c r="H146" s="30"/>
    </row>
    <row r="147" spans="1:8">
      <c r="A147" s="26"/>
      <c r="B147" s="26"/>
      <c r="C147" s="26"/>
      <c r="D147" s="26"/>
      <c r="E147" s="26"/>
      <c r="F147" s="26"/>
      <c r="G147" s="26"/>
      <c r="H147" s="30"/>
    </row>
    <row r="148" spans="1:8">
      <c r="A148" s="26"/>
      <c r="B148" s="26"/>
      <c r="C148" s="26"/>
      <c r="D148" s="26"/>
      <c r="E148" s="26"/>
      <c r="F148" s="26"/>
      <c r="G148" s="26"/>
      <c r="H148" s="30"/>
    </row>
    <row r="149" spans="1:8">
      <c r="A149" s="26"/>
      <c r="B149" s="26"/>
      <c r="C149" s="26"/>
      <c r="D149" s="26"/>
      <c r="E149" s="26"/>
      <c r="F149" s="26"/>
      <c r="G149" s="26"/>
      <c r="H149" s="30"/>
    </row>
    <row r="150" spans="1:8">
      <c r="A150" s="26"/>
      <c r="B150" s="26"/>
      <c r="C150" s="26"/>
      <c r="D150" s="26"/>
      <c r="E150" s="26"/>
      <c r="F150" s="26"/>
      <c r="G150" s="26"/>
      <c r="H150" s="30"/>
    </row>
    <row r="151" spans="1:8">
      <c r="A151" s="26"/>
      <c r="B151" s="26"/>
      <c r="C151" s="26"/>
      <c r="D151" s="26"/>
      <c r="E151" s="26"/>
      <c r="F151" s="26"/>
      <c r="G151" s="26"/>
      <c r="H151" s="30"/>
    </row>
    <row r="152" spans="1:8">
      <c r="A152" s="26"/>
      <c r="B152" s="26"/>
      <c r="C152" s="26"/>
      <c r="D152" s="26"/>
      <c r="E152" s="26"/>
      <c r="F152" s="26"/>
      <c r="G152" s="26"/>
      <c r="H152" s="30"/>
    </row>
    <row r="153" spans="1:8">
      <c r="A153" s="26"/>
      <c r="B153" s="26"/>
      <c r="C153" s="26"/>
      <c r="D153" s="26"/>
      <c r="E153" s="26"/>
      <c r="F153" s="26"/>
      <c r="G153" s="26"/>
      <c r="H153" s="30"/>
    </row>
    <row r="154" spans="1:8">
      <c r="A154" s="26"/>
      <c r="B154" s="26"/>
      <c r="C154" s="26"/>
      <c r="D154" s="26"/>
      <c r="E154" s="26"/>
      <c r="F154" s="26"/>
      <c r="G154" s="26"/>
      <c r="H154" s="30"/>
    </row>
    <row r="155" spans="1:8">
      <c r="A155" s="26"/>
      <c r="B155" s="26"/>
      <c r="C155" s="26"/>
      <c r="D155" s="26"/>
      <c r="E155" s="26"/>
      <c r="F155" s="26"/>
      <c r="G155" s="26"/>
      <c r="H155" s="30"/>
    </row>
    <row r="156" spans="1:8">
      <c r="A156" s="26"/>
      <c r="B156" s="26"/>
      <c r="C156" s="26"/>
      <c r="D156" s="26"/>
      <c r="E156" s="26"/>
      <c r="F156" s="26"/>
      <c r="G156" s="26"/>
      <c r="H156" s="30"/>
    </row>
    <row r="157" spans="1:8">
      <c r="A157" s="26"/>
      <c r="B157" s="26"/>
      <c r="C157" s="26"/>
      <c r="D157" s="26"/>
      <c r="E157" s="26"/>
      <c r="F157" s="26"/>
      <c r="G157" s="26"/>
      <c r="H157" s="30"/>
    </row>
    <row r="158" spans="1:8">
      <c r="A158" s="26"/>
      <c r="B158" s="26"/>
      <c r="C158" s="26"/>
      <c r="D158" s="26"/>
      <c r="E158" s="26"/>
      <c r="F158" s="26"/>
      <c r="G158" s="26"/>
      <c r="H158" s="30"/>
    </row>
    <row r="159" spans="1:8">
      <c r="A159" s="26"/>
      <c r="B159" s="26"/>
      <c r="C159" s="26"/>
      <c r="D159" s="26"/>
      <c r="E159" s="26"/>
      <c r="F159" s="26"/>
      <c r="G159" s="26"/>
      <c r="H159" s="30"/>
    </row>
    <row r="160" spans="1:8">
      <c r="A160" s="26"/>
      <c r="B160" s="26"/>
      <c r="C160" s="26"/>
      <c r="D160" s="26"/>
      <c r="E160" s="26"/>
      <c r="F160" s="26"/>
      <c r="G160" s="26"/>
      <c r="H160" s="30"/>
    </row>
    <row r="161" spans="1:8">
      <c r="A161" s="26"/>
      <c r="B161" s="26"/>
      <c r="C161" s="26"/>
      <c r="D161" s="26"/>
      <c r="E161" s="26"/>
      <c r="F161" s="26"/>
      <c r="G161" s="26"/>
      <c r="H161" s="30"/>
    </row>
    <row r="162" spans="1:8">
      <c r="A162" s="26"/>
      <c r="B162" s="26"/>
      <c r="C162" s="26"/>
      <c r="D162" s="26"/>
      <c r="E162" s="26"/>
      <c r="F162" s="26"/>
      <c r="G162" s="26"/>
      <c r="H162" s="30"/>
    </row>
    <row r="163" spans="1:8">
      <c r="A163" s="26"/>
      <c r="B163" s="26"/>
      <c r="C163" s="26"/>
      <c r="D163" s="26"/>
      <c r="E163" s="26"/>
      <c r="F163" s="26"/>
      <c r="G163" s="26"/>
      <c r="H163" s="30"/>
    </row>
    <row r="164" spans="1:8">
      <c r="A164" s="26"/>
      <c r="B164" s="26"/>
      <c r="C164" s="26"/>
      <c r="D164" s="26"/>
      <c r="E164" s="26"/>
      <c r="F164" s="26"/>
      <c r="G164" s="26"/>
      <c r="H164" s="30"/>
    </row>
    <row r="165" spans="1:8">
      <c r="A165" s="26"/>
      <c r="B165" s="26"/>
      <c r="C165" s="26"/>
      <c r="D165" s="26"/>
      <c r="E165" s="26"/>
      <c r="F165" s="26"/>
      <c r="G165" s="26"/>
      <c r="H165" s="30"/>
    </row>
    <row r="166" spans="1:8">
      <c r="A166" s="26"/>
      <c r="B166" s="26"/>
      <c r="C166" s="26"/>
      <c r="D166" s="26"/>
      <c r="E166" s="26"/>
      <c r="F166" s="26"/>
      <c r="G166" s="26"/>
      <c r="H166" s="30"/>
    </row>
    <row r="167" spans="1:8">
      <c r="A167" s="26"/>
      <c r="B167" s="26"/>
      <c r="C167" s="26"/>
      <c r="D167" s="26"/>
      <c r="E167" s="26"/>
      <c r="F167" s="26"/>
      <c r="G167" s="26"/>
    </row>
    <row r="1048576" spans="5:5">
      <c r="E1048576" s="55" t="s">
        <v>199</v>
      </c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28"/>
  <sheetViews>
    <sheetView topLeftCell="A31" zoomScale="80" zoomScaleNormal="80" workbookViewId="0">
      <selection activeCell="B41" sqref="B41"/>
    </sheetView>
  </sheetViews>
  <sheetFormatPr baseColWidth="10" defaultColWidth="9" defaultRowHeight="15"/>
  <cols>
    <col min="1" max="1" width="39.28515625" style="31" bestFit="1" customWidth="1"/>
    <col min="2" max="2" width="25.7109375" style="51" customWidth="1"/>
    <col min="3" max="3" width="49" style="51" customWidth="1"/>
    <col min="4" max="4" width="49" style="31" customWidth="1"/>
    <col min="5" max="5" width="25.7109375" style="51" customWidth="1"/>
    <col min="6" max="6" width="25.7109375" style="51" hidden="1" customWidth="1"/>
    <col min="7" max="7" width="25.7109375" style="51" customWidth="1"/>
    <col min="8" max="8" width="25.7109375" style="53" customWidth="1"/>
    <col min="9" max="18" width="25.7109375" style="51" customWidth="1"/>
    <col min="19" max="16384" width="9" style="31"/>
  </cols>
  <sheetData>
    <row r="1" spans="1:18" ht="15" customHeight="1">
      <c r="A1" s="84" t="s">
        <v>0</v>
      </c>
      <c r="B1" s="85"/>
      <c r="C1" s="85"/>
      <c r="D1" s="85"/>
      <c r="E1" s="85"/>
      <c r="F1" s="85"/>
      <c r="G1" s="85"/>
      <c r="H1" s="86"/>
      <c r="I1" s="85"/>
      <c r="J1" s="85"/>
      <c r="K1" s="85"/>
      <c r="L1" s="85"/>
      <c r="M1" s="85"/>
      <c r="N1" s="85"/>
      <c r="O1" s="85"/>
      <c r="P1" s="85"/>
      <c r="Q1" s="85"/>
      <c r="R1" s="87"/>
    </row>
    <row r="2" spans="1:18" ht="18">
      <c r="A2" s="88" t="s">
        <v>1</v>
      </c>
      <c r="B2" s="89"/>
      <c r="C2" s="89"/>
      <c r="D2" s="89"/>
      <c r="E2" s="89"/>
      <c r="F2" s="89"/>
      <c r="G2" s="89"/>
      <c r="H2" s="90"/>
      <c r="I2" s="89"/>
      <c r="J2" s="89"/>
      <c r="K2" s="89"/>
      <c r="L2" s="89"/>
      <c r="M2" s="89"/>
      <c r="N2" s="89"/>
      <c r="O2" s="89"/>
      <c r="P2" s="89"/>
      <c r="Q2" s="89"/>
      <c r="R2" s="91"/>
    </row>
    <row r="3" spans="1:18" ht="14.25" customHeight="1">
      <c r="A3" s="92">
        <v>44044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4"/>
    </row>
    <row r="4" spans="1:18" ht="42.75">
      <c r="A4" s="32" t="s">
        <v>2</v>
      </c>
      <c r="B4" s="5" t="s">
        <v>3</v>
      </c>
      <c r="C4" s="4" t="s">
        <v>4</v>
      </c>
      <c r="D4" s="34" t="s">
        <v>5</v>
      </c>
      <c r="E4" s="4" t="s">
        <v>6</v>
      </c>
      <c r="F4" s="5" t="s">
        <v>7</v>
      </c>
      <c r="G4" s="5" t="s">
        <v>8</v>
      </c>
      <c r="H4" s="12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13" t="s">
        <v>16</v>
      </c>
      <c r="P4" s="5" t="s">
        <v>17</v>
      </c>
      <c r="Q4" s="13" t="s">
        <v>18</v>
      </c>
      <c r="R4" s="13" t="s">
        <v>19</v>
      </c>
    </row>
    <row r="5" spans="1:18" ht="42.75" customHeight="1">
      <c r="A5" s="37" t="s">
        <v>334</v>
      </c>
      <c r="B5" s="7">
        <v>3</v>
      </c>
      <c r="C5" s="7" t="s">
        <v>20</v>
      </c>
      <c r="D5" s="38" t="s">
        <v>21</v>
      </c>
      <c r="E5" s="8">
        <v>1</v>
      </c>
      <c r="F5" s="8"/>
      <c r="G5" s="8"/>
      <c r="H5" s="14">
        <v>1</v>
      </c>
      <c r="I5" s="8"/>
      <c r="J5" s="8">
        <v>1</v>
      </c>
      <c r="K5" s="8"/>
      <c r="L5" s="8"/>
      <c r="M5" s="8"/>
      <c r="N5" s="8"/>
      <c r="O5" s="8"/>
      <c r="P5" s="8"/>
      <c r="Q5" s="8"/>
      <c r="R5" s="8"/>
    </row>
    <row r="6" spans="1:18" ht="42.75" customHeight="1">
      <c r="A6" s="39" t="s">
        <v>335</v>
      </c>
      <c r="B6" s="7">
        <v>4</v>
      </c>
      <c r="C6" s="7" t="s">
        <v>20</v>
      </c>
      <c r="D6" s="38" t="s">
        <v>21</v>
      </c>
      <c r="E6" s="8">
        <v>1</v>
      </c>
      <c r="F6" s="8"/>
      <c r="G6" s="8"/>
      <c r="H6" s="14">
        <v>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2.75" customHeight="1">
      <c r="A7" s="39" t="s">
        <v>223</v>
      </c>
      <c r="B7" s="7">
        <v>4</v>
      </c>
      <c r="C7" s="7" t="s">
        <v>20</v>
      </c>
      <c r="D7" s="38" t="s">
        <v>21</v>
      </c>
      <c r="E7" s="8">
        <v>1</v>
      </c>
      <c r="F7" s="8"/>
      <c r="G7" s="8"/>
      <c r="H7" s="14">
        <v>1</v>
      </c>
      <c r="I7" s="8"/>
      <c r="J7" s="8"/>
      <c r="K7" s="8"/>
      <c r="L7" s="8"/>
      <c r="M7" s="8"/>
      <c r="N7" s="8"/>
      <c r="O7" s="8"/>
      <c r="P7" s="14"/>
      <c r="Q7" s="8"/>
      <c r="R7" s="8"/>
    </row>
    <row r="8" spans="1:18" ht="42.75" customHeight="1">
      <c r="A8" s="39" t="s">
        <v>82</v>
      </c>
      <c r="B8" s="7">
        <v>45</v>
      </c>
      <c r="C8" s="7" t="s">
        <v>20</v>
      </c>
      <c r="D8" s="38" t="s">
        <v>21</v>
      </c>
      <c r="E8" s="8">
        <v>11</v>
      </c>
      <c r="F8" s="8"/>
      <c r="G8" s="8"/>
      <c r="H8" s="14">
        <v>8</v>
      </c>
      <c r="I8" s="8">
        <v>1</v>
      </c>
      <c r="J8" s="8"/>
      <c r="K8" s="8">
        <v>1</v>
      </c>
      <c r="L8" s="8"/>
      <c r="M8" s="8"/>
      <c r="N8" s="8"/>
      <c r="O8" s="8"/>
      <c r="P8" s="14"/>
      <c r="Q8" s="8"/>
      <c r="R8" s="8"/>
    </row>
    <row r="9" spans="1:18" ht="42.75" customHeight="1">
      <c r="A9" s="39" t="s">
        <v>225</v>
      </c>
      <c r="B9" s="7">
        <v>7</v>
      </c>
      <c r="C9" s="7" t="s">
        <v>20</v>
      </c>
      <c r="D9" s="38" t="s">
        <v>21</v>
      </c>
      <c r="E9" s="8">
        <v>2</v>
      </c>
      <c r="F9" s="8"/>
      <c r="G9" s="8"/>
      <c r="H9" s="14">
        <v>2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42.75" customHeight="1">
      <c r="A10" s="39" t="s">
        <v>110</v>
      </c>
      <c r="B10" s="7">
        <v>8</v>
      </c>
      <c r="C10" s="7" t="s">
        <v>20</v>
      </c>
      <c r="D10" s="38" t="s">
        <v>21</v>
      </c>
      <c r="E10" s="8">
        <v>2</v>
      </c>
      <c r="F10" s="8"/>
      <c r="G10" s="8"/>
      <c r="H10" s="14">
        <v>2</v>
      </c>
      <c r="I10" s="8">
        <v>2</v>
      </c>
      <c r="J10" s="8"/>
      <c r="K10" s="8"/>
      <c r="L10" s="8"/>
      <c r="M10" s="8"/>
      <c r="N10" s="8">
        <v>2</v>
      </c>
      <c r="O10" s="8"/>
      <c r="P10" s="8"/>
      <c r="Q10" s="8"/>
      <c r="R10" s="8"/>
    </row>
    <row r="11" spans="1:18" ht="42.75" customHeight="1">
      <c r="A11" s="39" t="s">
        <v>222</v>
      </c>
      <c r="B11" s="7">
        <v>8</v>
      </c>
      <c r="C11" s="7" t="s">
        <v>20</v>
      </c>
      <c r="D11" s="38" t="s">
        <v>21</v>
      </c>
      <c r="E11" s="8">
        <v>2</v>
      </c>
      <c r="F11" s="8"/>
      <c r="G11" s="8"/>
      <c r="H11" s="14">
        <v>2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42.75" customHeight="1">
      <c r="A12" s="39" t="s">
        <v>105</v>
      </c>
      <c r="B12" s="7">
        <v>8</v>
      </c>
      <c r="C12" s="7" t="s">
        <v>20</v>
      </c>
      <c r="D12" s="38" t="s">
        <v>21</v>
      </c>
      <c r="E12" s="8">
        <v>2</v>
      </c>
      <c r="F12" s="8"/>
      <c r="G12" s="8"/>
      <c r="H12" s="14">
        <v>2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42.75" customHeight="1">
      <c r="A13" s="39" t="s">
        <v>165</v>
      </c>
      <c r="B13" s="7">
        <v>5</v>
      </c>
      <c r="C13" s="7" t="s">
        <v>26</v>
      </c>
      <c r="D13" s="38" t="s">
        <v>21</v>
      </c>
      <c r="E13" s="8">
        <v>2</v>
      </c>
      <c r="F13" s="8"/>
      <c r="G13" s="8"/>
      <c r="H13" s="14">
        <v>1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0" customFormat="1" ht="42.75" customHeight="1">
      <c r="A14" s="39" t="s">
        <v>90</v>
      </c>
      <c r="B14" s="7">
        <v>4</v>
      </c>
      <c r="C14" s="7" t="s">
        <v>20</v>
      </c>
      <c r="D14" s="38" t="s">
        <v>21</v>
      </c>
      <c r="E14" s="8">
        <v>2</v>
      </c>
      <c r="F14" s="8"/>
      <c r="G14" s="8"/>
      <c r="H14" s="14"/>
      <c r="I14" s="8"/>
      <c r="J14" s="8"/>
      <c r="K14" s="14"/>
      <c r="L14" s="14"/>
      <c r="M14" s="14"/>
      <c r="N14" s="14"/>
      <c r="O14" s="14"/>
      <c r="P14" s="14"/>
      <c r="Q14" s="14"/>
      <c r="R14" s="14"/>
    </row>
    <row r="15" spans="1:18" ht="42.75" customHeight="1">
      <c r="A15" s="41" t="s">
        <v>301</v>
      </c>
      <c r="B15" s="7">
        <v>6</v>
      </c>
      <c r="C15" s="7" t="s">
        <v>20</v>
      </c>
      <c r="D15" s="38" t="s">
        <v>21</v>
      </c>
      <c r="E15" s="8">
        <v>3</v>
      </c>
      <c r="F15" s="8"/>
      <c r="G15" s="8"/>
      <c r="H15" s="14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42.75" customHeight="1">
      <c r="A16" s="39" t="s">
        <v>162</v>
      </c>
      <c r="B16" s="7">
        <v>3</v>
      </c>
      <c r="C16" s="7" t="s">
        <v>20</v>
      </c>
      <c r="D16" s="38" t="s">
        <v>21</v>
      </c>
      <c r="E16" s="8">
        <v>2</v>
      </c>
      <c r="F16" s="8"/>
      <c r="G16" s="8"/>
      <c r="H16" s="14"/>
      <c r="I16" s="8"/>
      <c r="J16" s="8"/>
      <c r="K16" s="8">
        <v>1</v>
      </c>
      <c r="L16" s="8"/>
      <c r="M16" s="8"/>
      <c r="N16" s="8"/>
      <c r="O16" s="8"/>
      <c r="P16" s="8"/>
      <c r="Q16" s="8"/>
      <c r="R16" s="8"/>
    </row>
    <row r="17" spans="1:18" s="40" customFormat="1" ht="42.75" customHeight="1">
      <c r="A17" s="39" t="s">
        <v>307</v>
      </c>
      <c r="B17" s="7">
        <v>6</v>
      </c>
      <c r="C17" s="7" t="s">
        <v>169</v>
      </c>
      <c r="D17" s="38" t="s">
        <v>21</v>
      </c>
      <c r="E17" s="8">
        <v>3</v>
      </c>
      <c r="F17" s="8"/>
      <c r="G17" s="8"/>
      <c r="H17" s="14">
        <v>2</v>
      </c>
      <c r="I17" s="8">
        <v>1</v>
      </c>
      <c r="J17" s="8"/>
      <c r="K17" s="14"/>
      <c r="L17" s="14"/>
      <c r="M17" s="14"/>
      <c r="N17" s="14"/>
      <c r="O17" s="14"/>
      <c r="P17" s="14"/>
      <c r="Q17" s="14"/>
      <c r="R17" s="14"/>
    </row>
    <row r="18" spans="1:18" ht="42.75" customHeight="1">
      <c r="A18" s="41" t="s">
        <v>336</v>
      </c>
      <c r="B18" s="7">
        <v>5</v>
      </c>
      <c r="C18" s="7" t="s">
        <v>20</v>
      </c>
      <c r="D18" s="38" t="s">
        <v>21</v>
      </c>
      <c r="E18" s="8">
        <v>2</v>
      </c>
      <c r="F18" s="8"/>
      <c r="G18" s="8"/>
      <c r="H18" s="14">
        <v>1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42.75" customHeight="1">
      <c r="A19" s="39" t="s">
        <v>337</v>
      </c>
      <c r="B19" s="7">
        <v>3</v>
      </c>
      <c r="C19" s="7" t="s">
        <v>169</v>
      </c>
      <c r="D19" s="38" t="s">
        <v>21</v>
      </c>
      <c r="E19" s="8">
        <v>2</v>
      </c>
      <c r="F19" s="8"/>
      <c r="G19" s="8">
        <v>2</v>
      </c>
      <c r="H19" s="14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42.75" customHeight="1">
      <c r="A20" s="39" t="s">
        <v>338</v>
      </c>
      <c r="B20" s="7">
        <v>8</v>
      </c>
      <c r="C20" s="7" t="s">
        <v>168</v>
      </c>
      <c r="D20" s="38" t="s">
        <v>21</v>
      </c>
      <c r="E20" s="8">
        <v>4</v>
      </c>
      <c r="F20" s="8"/>
      <c r="G20" s="8">
        <v>2</v>
      </c>
      <c r="H20" s="14">
        <v>1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42.75" customHeight="1">
      <c r="A21" s="37" t="s">
        <v>191</v>
      </c>
      <c r="B21" s="7">
        <v>11</v>
      </c>
      <c r="C21" s="7" t="s">
        <v>113</v>
      </c>
      <c r="D21" s="38" t="s">
        <v>21</v>
      </c>
      <c r="E21" s="8">
        <v>5</v>
      </c>
      <c r="F21" s="8"/>
      <c r="G21" s="8"/>
      <c r="H21" s="14">
        <v>1</v>
      </c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</row>
    <row r="22" spans="1:18" ht="42.75" customHeight="1">
      <c r="A22" s="37" t="s">
        <v>339</v>
      </c>
      <c r="B22" s="7">
        <v>7</v>
      </c>
      <c r="C22" s="7" t="s">
        <v>20</v>
      </c>
      <c r="D22" s="38" t="s">
        <v>21</v>
      </c>
      <c r="E22" s="8">
        <v>3</v>
      </c>
      <c r="F22" s="8"/>
      <c r="G22" s="8"/>
      <c r="H22" s="14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42.75" customHeight="1">
      <c r="A23" s="37" t="s">
        <v>341</v>
      </c>
      <c r="B23" s="7">
        <v>5</v>
      </c>
      <c r="C23" s="7" t="s">
        <v>113</v>
      </c>
      <c r="D23" s="38" t="s">
        <v>21</v>
      </c>
      <c r="E23" s="8">
        <v>2</v>
      </c>
      <c r="F23" s="8"/>
      <c r="G23" s="8"/>
      <c r="H23" s="14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42.75" customHeight="1">
      <c r="A24" s="39" t="s">
        <v>179</v>
      </c>
      <c r="B24" s="7">
        <v>6</v>
      </c>
      <c r="C24" s="7" t="s">
        <v>20</v>
      </c>
      <c r="D24" s="38" t="s">
        <v>21</v>
      </c>
      <c r="E24" s="8">
        <v>4</v>
      </c>
      <c r="F24" s="8"/>
      <c r="G24" s="8">
        <v>2</v>
      </c>
      <c r="H24" s="14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</row>
    <row r="25" spans="1:18" ht="42.75" customHeight="1">
      <c r="A25" s="39" t="s">
        <v>86</v>
      </c>
      <c r="B25" s="7">
        <v>6</v>
      </c>
      <c r="C25" s="7" t="s">
        <v>20</v>
      </c>
      <c r="D25" s="38" t="s">
        <v>21</v>
      </c>
      <c r="E25" s="8">
        <v>3</v>
      </c>
      <c r="F25" s="8"/>
      <c r="G25" s="8"/>
      <c r="H25" s="14">
        <v>3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42.75" customHeight="1">
      <c r="A26" s="39" t="s">
        <v>164</v>
      </c>
      <c r="B26" s="7">
        <v>6</v>
      </c>
      <c r="C26" s="7" t="s">
        <v>29</v>
      </c>
      <c r="D26" s="38" t="s">
        <v>21</v>
      </c>
      <c r="E26" s="8">
        <v>3</v>
      </c>
      <c r="F26" s="8"/>
      <c r="G26" s="8">
        <v>1</v>
      </c>
      <c r="H26" s="14">
        <v>1</v>
      </c>
      <c r="I26" s="8"/>
      <c r="J26" s="8"/>
      <c r="K26" s="8"/>
      <c r="L26" s="8"/>
      <c r="M26" s="8">
        <v>1</v>
      </c>
      <c r="N26" s="8"/>
      <c r="O26" s="8"/>
      <c r="P26" s="8"/>
      <c r="Q26" s="8"/>
      <c r="R26" s="8"/>
    </row>
    <row r="27" spans="1:18" ht="42.75" customHeight="1">
      <c r="A27" s="39" t="s">
        <v>81</v>
      </c>
      <c r="B27" s="7">
        <v>10</v>
      </c>
      <c r="C27" s="7" t="s">
        <v>29</v>
      </c>
      <c r="D27" s="38" t="s">
        <v>21</v>
      </c>
      <c r="E27" s="8">
        <v>5</v>
      </c>
      <c r="F27" s="8"/>
      <c r="G27" s="8"/>
      <c r="H27" s="14">
        <v>1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42.75" customHeight="1">
      <c r="A28" s="39" t="s">
        <v>171</v>
      </c>
      <c r="B28" s="7">
        <v>7</v>
      </c>
      <c r="C28" s="7" t="s">
        <v>29</v>
      </c>
      <c r="D28" s="38" t="s">
        <v>21</v>
      </c>
      <c r="E28" s="8">
        <v>4</v>
      </c>
      <c r="F28" s="8"/>
      <c r="G28" s="8"/>
      <c r="H28" s="14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42.75" customHeight="1">
      <c r="A29" s="39" t="s">
        <v>88</v>
      </c>
      <c r="B29" s="7">
        <v>18</v>
      </c>
      <c r="C29" s="7" t="s">
        <v>20</v>
      </c>
      <c r="D29" s="38" t="s">
        <v>21</v>
      </c>
      <c r="E29" s="8">
        <v>6</v>
      </c>
      <c r="F29" s="8"/>
      <c r="G29" s="8">
        <v>1</v>
      </c>
      <c r="H29" s="14">
        <v>2</v>
      </c>
      <c r="I29" s="8">
        <v>2</v>
      </c>
      <c r="J29" s="8"/>
      <c r="K29" s="8"/>
      <c r="L29" s="8"/>
      <c r="M29" s="8"/>
      <c r="N29" s="8"/>
      <c r="O29" s="8"/>
      <c r="P29" s="14"/>
      <c r="Q29" s="8"/>
      <c r="R29" s="8"/>
    </row>
    <row r="30" spans="1:18" ht="42.75" customHeight="1">
      <c r="A30" s="39" t="s">
        <v>107</v>
      </c>
      <c r="B30" s="7">
        <v>3</v>
      </c>
      <c r="C30" s="7" t="s">
        <v>29</v>
      </c>
      <c r="D30" s="38" t="s">
        <v>21</v>
      </c>
      <c r="E30" s="8">
        <v>1</v>
      </c>
      <c r="F30" s="8"/>
      <c r="G30" s="8"/>
      <c r="H30" s="14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42.75" customHeight="1">
      <c r="A31" s="39" t="s">
        <v>153</v>
      </c>
      <c r="B31" s="7">
        <v>17</v>
      </c>
      <c r="C31" s="7" t="s">
        <v>20</v>
      </c>
      <c r="D31" s="38" t="s">
        <v>21</v>
      </c>
      <c r="E31" s="8">
        <v>5</v>
      </c>
      <c r="F31" s="8"/>
      <c r="G31" s="8"/>
      <c r="H31" s="14"/>
      <c r="I31" s="8"/>
      <c r="J31" s="8">
        <v>2</v>
      </c>
      <c r="K31" s="8"/>
      <c r="L31" s="8">
        <v>1</v>
      </c>
      <c r="M31" s="8"/>
      <c r="N31" s="8"/>
      <c r="O31" s="8">
        <v>2</v>
      </c>
      <c r="P31" s="8"/>
      <c r="Q31" s="8"/>
      <c r="R31" s="8"/>
    </row>
    <row r="32" spans="1:18" ht="42.75" customHeight="1">
      <c r="A32" s="39" t="s">
        <v>89</v>
      </c>
      <c r="B32" s="7">
        <v>10</v>
      </c>
      <c r="C32" s="7" t="s">
        <v>20</v>
      </c>
      <c r="D32" s="38" t="s">
        <v>21</v>
      </c>
      <c r="E32" s="8">
        <v>6</v>
      </c>
      <c r="F32" s="8"/>
      <c r="G32" s="8">
        <v>3</v>
      </c>
      <c r="H32" s="14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42.75" customHeight="1">
      <c r="A33" s="39" t="s">
        <v>187</v>
      </c>
      <c r="B33" s="7">
        <v>2</v>
      </c>
      <c r="C33" s="7" t="s">
        <v>20</v>
      </c>
      <c r="D33" s="38" t="s">
        <v>21</v>
      </c>
      <c r="E33" s="8">
        <v>1</v>
      </c>
      <c r="F33" s="8"/>
      <c r="G33" s="8"/>
      <c r="H33" s="14">
        <v>1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42.75" customHeight="1">
      <c r="A34" s="39" t="s">
        <v>340</v>
      </c>
      <c r="B34" s="7">
        <v>6</v>
      </c>
      <c r="C34" s="7" t="s">
        <v>20</v>
      </c>
      <c r="D34" s="38" t="s">
        <v>21</v>
      </c>
      <c r="E34" s="8">
        <v>2</v>
      </c>
      <c r="F34" s="8"/>
      <c r="G34" s="8"/>
      <c r="H34" s="14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</row>
    <row r="35" spans="1:18" ht="42.75" customHeight="1">
      <c r="A35" s="39" t="s">
        <v>87</v>
      </c>
      <c r="B35" s="7">
        <v>2</v>
      </c>
      <c r="C35" s="7" t="s">
        <v>20</v>
      </c>
      <c r="D35" s="38" t="s">
        <v>21</v>
      </c>
      <c r="E35" s="8">
        <v>1</v>
      </c>
      <c r="F35" s="8"/>
      <c r="G35" s="8"/>
      <c r="H35" s="14">
        <v>1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42.75" customHeight="1">
      <c r="A36" s="39" t="s">
        <v>103</v>
      </c>
      <c r="B36" s="7">
        <v>4</v>
      </c>
      <c r="C36" s="11" t="s">
        <v>30</v>
      </c>
      <c r="D36" s="38" t="s">
        <v>21</v>
      </c>
      <c r="E36" s="8">
        <v>1</v>
      </c>
      <c r="F36" s="8"/>
      <c r="G36" s="8"/>
      <c r="H36" s="14">
        <v>1</v>
      </c>
      <c r="I36" s="8"/>
      <c r="J36" s="8"/>
      <c r="K36" s="8">
        <v>1</v>
      </c>
      <c r="L36" s="8"/>
      <c r="M36" s="8"/>
      <c r="N36" s="8"/>
      <c r="O36" s="8"/>
      <c r="P36" s="8"/>
      <c r="Q36" s="8"/>
      <c r="R36" s="8"/>
    </row>
    <row r="37" spans="1:18" ht="42.75" customHeight="1">
      <c r="A37" s="39" t="s">
        <v>177</v>
      </c>
      <c r="B37" s="7">
        <v>4</v>
      </c>
      <c r="C37" s="7" t="s">
        <v>20</v>
      </c>
      <c r="D37" s="38" t="s">
        <v>21</v>
      </c>
      <c r="E37" s="8">
        <v>1</v>
      </c>
      <c r="F37" s="8"/>
      <c r="G37" s="8"/>
      <c r="H37" s="14"/>
      <c r="I37" s="8"/>
      <c r="J37" s="8"/>
      <c r="K37" s="8"/>
      <c r="L37" s="8">
        <v>1</v>
      </c>
      <c r="M37" s="8"/>
      <c r="N37" s="8"/>
      <c r="O37" s="8"/>
      <c r="P37" s="8"/>
      <c r="Q37" s="8"/>
      <c r="R37" s="8"/>
    </row>
    <row r="38" spans="1:18" ht="42.75" customHeight="1">
      <c r="A38" s="39" t="s">
        <v>127</v>
      </c>
      <c r="B38" s="7">
        <v>7</v>
      </c>
      <c r="C38" s="11" t="s">
        <v>31</v>
      </c>
      <c r="D38" s="38" t="s">
        <v>21</v>
      </c>
      <c r="E38" s="8">
        <v>5</v>
      </c>
      <c r="F38" s="8"/>
      <c r="G38" s="8">
        <v>3</v>
      </c>
      <c r="H38" s="14">
        <v>2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42.75" customHeight="1">
      <c r="A39" s="39" t="s">
        <v>85</v>
      </c>
      <c r="B39" s="7">
        <v>6</v>
      </c>
      <c r="C39" s="7" t="s">
        <v>20</v>
      </c>
      <c r="D39" s="38" t="s">
        <v>21</v>
      </c>
      <c r="E39" s="8">
        <v>3</v>
      </c>
      <c r="F39" s="8"/>
      <c r="G39" s="8">
        <v>3</v>
      </c>
      <c r="H39" s="14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42.75" customHeight="1">
      <c r="A40" s="39" t="s">
        <v>250</v>
      </c>
      <c r="B40" s="7">
        <v>11</v>
      </c>
      <c r="C40" s="7" t="s">
        <v>20</v>
      </c>
      <c r="D40" s="38" t="s">
        <v>21</v>
      </c>
      <c r="E40" s="8">
        <v>5</v>
      </c>
      <c r="F40" s="8"/>
      <c r="G40" s="8">
        <v>3</v>
      </c>
      <c r="H40" s="14">
        <v>2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42.75" customHeight="1">
      <c r="A41" s="39" t="s">
        <v>311</v>
      </c>
      <c r="B41" s="7">
        <v>161</v>
      </c>
      <c r="C41" s="7" t="s">
        <v>20</v>
      </c>
      <c r="D41" s="38" t="s">
        <v>21</v>
      </c>
      <c r="E41" s="8">
        <v>32</v>
      </c>
      <c r="F41" s="8"/>
      <c r="G41" s="8">
        <v>25</v>
      </c>
      <c r="H41" s="14">
        <v>5</v>
      </c>
      <c r="I41" s="8">
        <v>6</v>
      </c>
      <c r="J41" s="8">
        <v>4</v>
      </c>
      <c r="K41" s="8"/>
      <c r="L41" s="8">
        <v>2</v>
      </c>
      <c r="M41" s="8">
        <v>7</v>
      </c>
      <c r="N41" s="8"/>
      <c r="O41" s="8"/>
      <c r="P41" s="8"/>
      <c r="Q41" s="8"/>
      <c r="R41" s="8"/>
    </row>
    <row r="42" spans="1:18" ht="42.75" customHeight="1">
      <c r="A42" s="39" t="s">
        <v>109</v>
      </c>
      <c r="B42" s="7">
        <v>4</v>
      </c>
      <c r="C42" s="7" t="s">
        <v>20</v>
      </c>
      <c r="D42" s="38" t="s">
        <v>21</v>
      </c>
      <c r="E42" s="8">
        <v>1</v>
      </c>
      <c r="F42" s="8"/>
      <c r="G42" s="8"/>
      <c r="H42" s="14">
        <v>1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42.75" customHeight="1">
      <c r="A43" s="39" t="s">
        <v>154</v>
      </c>
      <c r="B43" s="7">
        <v>19</v>
      </c>
      <c r="C43" s="7" t="s">
        <v>20</v>
      </c>
      <c r="D43" s="38" t="s">
        <v>21</v>
      </c>
      <c r="E43" s="8">
        <v>10</v>
      </c>
      <c r="F43" s="8"/>
      <c r="G43" s="8">
        <v>6</v>
      </c>
      <c r="H43" s="14">
        <v>2</v>
      </c>
      <c r="I43" s="8"/>
      <c r="J43" s="8">
        <v>1</v>
      </c>
      <c r="K43" s="8"/>
      <c r="L43" s="8"/>
      <c r="M43" s="8"/>
      <c r="N43" s="8"/>
      <c r="O43" s="8"/>
      <c r="P43" s="8"/>
      <c r="Q43" s="8"/>
      <c r="R43" s="8"/>
    </row>
    <row r="44" spans="1:18" ht="42.75" customHeight="1">
      <c r="A44" s="39" t="s">
        <v>324</v>
      </c>
      <c r="B44" s="7">
        <v>7</v>
      </c>
      <c r="C44" s="7" t="s">
        <v>20</v>
      </c>
      <c r="D44" s="38" t="s">
        <v>21</v>
      </c>
      <c r="E44" s="8">
        <v>3</v>
      </c>
      <c r="F44" s="8"/>
      <c r="G44" s="8"/>
      <c r="H44" s="14"/>
      <c r="I44" s="8"/>
      <c r="J44" s="8"/>
      <c r="K44" s="8">
        <v>1</v>
      </c>
      <c r="L44" s="8"/>
      <c r="M44" s="8"/>
      <c r="N44" s="8"/>
      <c r="O44" s="8"/>
      <c r="P44" s="8"/>
      <c r="Q44" s="8"/>
      <c r="R44" s="8"/>
    </row>
    <row r="45" spans="1:18" ht="42.75" customHeight="1">
      <c r="A45" s="39" t="s">
        <v>78</v>
      </c>
      <c r="B45" s="7">
        <v>7</v>
      </c>
      <c r="C45" s="7" t="s">
        <v>20</v>
      </c>
      <c r="D45" s="38" t="s">
        <v>21</v>
      </c>
      <c r="E45" s="8">
        <v>3</v>
      </c>
      <c r="F45" s="8"/>
      <c r="G45" s="8"/>
      <c r="H45" s="14"/>
      <c r="I45" s="8"/>
      <c r="J45" s="8">
        <v>2</v>
      </c>
      <c r="K45" s="8"/>
      <c r="L45" s="8"/>
      <c r="M45" s="8"/>
      <c r="N45" s="8"/>
      <c r="O45" s="8"/>
      <c r="P45" s="8"/>
      <c r="Q45" s="8"/>
      <c r="R45" s="8"/>
    </row>
    <row r="46" spans="1:18" ht="42.75" customHeight="1">
      <c r="A46" s="39" t="s">
        <v>321</v>
      </c>
      <c r="B46" s="7">
        <v>3</v>
      </c>
      <c r="C46" s="7" t="s">
        <v>20</v>
      </c>
      <c r="D46" s="38" t="s">
        <v>21</v>
      </c>
      <c r="E46" s="8">
        <v>1</v>
      </c>
      <c r="F46" s="8"/>
      <c r="G46" s="8"/>
      <c r="H46" s="14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42.75" customHeight="1">
      <c r="A47" s="39" t="s">
        <v>106</v>
      </c>
      <c r="B47" s="7">
        <v>3</v>
      </c>
      <c r="C47" s="7" t="s">
        <v>20</v>
      </c>
      <c r="D47" s="38" t="s">
        <v>21</v>
      </c>
      <c r="E47" s="8">
        <v>1</v>
      </c>
      <c r="F47" s="8"/>
      <c r="G47" s="8"/>
      <c r="H47" s="14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42.75" customHeight="1">
      <c r="A48" s="39" t="s">
        <v>242</v>
      </c>
      <c r="B48" s="7">
        <v>3</v>
      </c>
      <c r="C48" s="7" t="s">
        <v>20</v>
      </c>
      <c r="D48" s="38" t="s">
        <v>21</v>
      </c>
      <c r="E48" s="8">
        <v>1</v>
      </c>
      <c r="F48" s="8"/>
      <c r="G48" s="8"/>
      <c r="H48" s="14">
        <v>1</v>
      </c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42.75" customHeight="1">
      <c r="A49" s="39" t="s">
        <v>178</v>
      </c>
      <c r="B49" s="7">
        <v>3</v>
      </c>
      <c r="C49" s="7" t="s">
        <v>20</v>
      </c>
      <c r="D49" s="38" t="s">
        <v>21</v>
      </c>
      <c r="E49" s="8">
        <v>1</v>
      </c>
      <c r="F49" s="8"/>
      <c r="G49" s="8"/>
      <c r="H49" s="14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42.75" customHeight="1">
      <c r="A50" s="39" t="s">
        <v>80</v>
      </c>
      <c r="B50" s="7">
        <v>6</v>
      </c>
      <c r="C50" s="7" t="s">
        <v>168</v>
      </c>
      <c r="D50" s="38" t="s">
        <v>21</v>
      </c>
      <c r="E50" s="8">
        <v>2</v>
      </c>
      <c r="F50" s="8"/>
      <c r="G50" s="8"/>
      <c r="H50" s="14">
        <v>1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42.75" customHeight="1">
      <c r="A51" s="39" t="s">
        <v>159</v>
      </c>
      <c r="B51" s="7">
        <v>3</v>
      </c>
      <c r="C51" s="7" t="s">
        <v>168</v>
      </c>
      <c r="D51" s="38" t="s">
        <v>21</v>
      </c>
      <c r="E51" s="8">
        <v>1</v>
      </c>
      <c r="F51" s="8"/>
      <c r="G51" s="8"/>
      <c r="H51" s="14">
        <v>1</v>
      </c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42.75" customHeight="1">
      <c r="A52" s="39" t="s">
        <v>160</v>
      </c>
      <c r="B52" s="7">
        <v>3</v>
      </c>
      <c r="C52" s="7" t="s">
        <v>20</v>
      </c>
      <c r="D52" s="38" t="s">
        <v>21</v>
      </c>
      <c r="E52" s="8">
        <v>1</v>
      </c>
      <c r="F52" s="8"/>
      <c r="G52" s="8"/>
      <c r="H52" s="14">
        <v>1</v>
      </c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42.75" customHeight="1">
      <c r="A53" s="39" t="s">
        <v>342</v>
      </c>
      <c r="B53" s="7">
        <v>3</v>
      </c>
      <c r="C53" s="7" t="s">
        <v>20</v>
      </c>
      <c r="D53" s="38" t="s">
        <v>21</v>
      </c>
      <c r="E53" s="8">
        <v>1</v>
      </c>
      <c r="F53" s="8"/>
      <c r="G53" s="8"/>
      <c r="H53" s="14">
        <v>1</v>
      </c>
      <c r="I53" s="8">
        <v>1</v>
      </c>
      <c r="J53" s="8"/>
      <c r="K53" s="8"/>
      <c r="L53" s="8"/>
      <c r="M53" s="8"/>
      <c r="N53" s="8"/>
      <c r="O53" s="8"/>
      <c r="P53" s="8"/>
      <c r="Q53" s="8"/>
      <c r="R53" s="8"/>
    </row>
    <row r="54" spans="1:18" ht="42.75" customHeight="1">
      <c r="A54" s="39" t="s">
        <v>158</v>
      </c>
      <c r="B54" s="7">
        <v>46</v>
      </c>
      <c r="C54" s="7" t="s">
        <v>167</v>
      </c>
      <c r="D54" s="38" t="s">
        <v>21</v>
      </c>
      <c r="E54" s="8">
        <v>16</v>
      </c>
      <c r="F54" s="8"/>
      <c r="G54" s="8">
        <v>2</v>
      </c>
      <c r="H54" s="14">
        <v>12</v>
      </c>
      <c r="I54" s="8"/>
      <c r="J54" s="8"/>
      <c r="K54" s="8">
        <v>1</v>
      </c>
      <c r="L54" s="8"/>
      <c r="M54" s="8"/>
      <c r="N54" s="8"/>
      <c r="O54" s="8"/>
      <c r="P54" s="8"/>
      <c r="Q54" s="8"/>
      <c r="R54" s="8"/>
    </row>
    <row r="55" spans="1:18" ht="42.75" customHeight="1">
      <c r="A55" s="39" t="s">
        <v>79</v>
      </c>
      <c r="B55" s="7">
        <v>3</v>
      </c>
      <c r="C55" s="7" t="s">
        <v>20</v>
      </c>
      <c r="D55" s="38" t="s">
        <v>21</v>
      </c>
      <c r="E55" s="8">
        <v>1</v>
      </c>
      <c r="F55" s="8"/>
      <c r="G55" s="8">
        <v>1</v>
      </c>
      <c r="H55" s="14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42.75" customHeight="1">
      <c r="A56" s="39" t="s">
        <v>343</v>
      </c>
      <c r="B56" s="7">
        <v>3</v>
      </c>
      <c r="C56" s="7" t="s">
        <v>20</v>
      </c>
      <c r="D56" s="38" t="s">
        <v>21</v>
      </c>
      <c r="E56" s="8">
        <v>3</v>
      </c>
      <c r="F56" s="8"/>
      <c r="G56" s="8">
        <v>3</v>
      </c>
      <c r="H56" s="14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42.75" customHeight="1">
      <c r="A57" s="39" t="s">
        <v>182</v>
      </c>
      <c r="B57" s="7">
        <v>2</v>
      </c>
      <c r="C57" s="7" t="s">
        <v>20</v>
      </c>
      <c r="D57" s="38" t="s">
        <v>21</v>
      </c>
      <c r="E57" s="8">
        <v>2</v>
      </c>
      <c r="F57" s="8"/>
      <c r="G57" s="8">
        <v>2</v>
      </c>
      <c r="H57" s="14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42.75" customHeight="1">
      <c r="A58" s="39" t="s">
        <v>104</v>
      </c>
      <c r="B58" s="7">
        <v>4</v>
      </c>
      <c r="C58" s="7" t="s">
        <v>20</v>
      </c>
      <c r="D58" s="38" t="s">
        <v>21</v>
      </c>
      <c r="E58" s="8">
        <v>1</v>
      </c>
      <c r="F58" s="8"/>
      <c r="G58" s="8"/>
      <c r="H58" s="14">
        <v>1</v>
      </c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42.75" customHeight="1">
      <c r="A59" s="39" t="s">
        <v>344</v>
      </c>
      <c r="B59" s="7">
        <v>4</v>
      </c>
      <c r="C59" s="7" t="s">
        <v>20</v>
      </c>
      <c r="D59" s="38" t="s">
        <v>21</v>
      </c>
      <c r="E59" s="8">
        <v>1</v>
      </c>
      <c r="F59" s="8"/>
      <c r="G59" s="8"/>
      <c r="H59" s="14">
        <v>1</v>
      </c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42.75" customHeight="1">
      <c r="A60" s="39" t="s">
        <v>299</v>
      </c>
      <c r="B60" s="7">
        <v>12</v>
      </c>
      <c r="C60" s="7" t="s">
        <v>20</v>
      </c>
      <c r="D60" s="38" t="s">
        <v>21</v>
      </c>
      <c r="E60" s="8">
        <v>3</v>
      </c>
      <c r="F60" s="8"/>
      <c r="G60" s="8"/>
      <c r="H60" s="14">
        <v>1</v>
      </c>
      <c r="I60" s="8"/>
      <c r="J60" s="8"/>
      <c r="K60" s="8"/>
      <c r="L60" s="8">
        <v>2</v>
      </c>
      <c r="M60" s="8"/>
      <c r="N60" s="8"/>
      <c r="O60" s="8"/>
      <c r="P60" s="8"/>
      <c r="Q60" s="8"/>
      <c r="R60" s="8"/>
    </row>
    <row r="61" spans="1:18" ht="42.75" customHeight="1">
      <c r="A61" s="39" t="s">
        <v>156</v>
      </c>
      <c r="B61" s="7">
        <v>6</v>
      </c>
      <c r="C61" s="7" t="s">
        <v>20</v>
      </c>
      <c r="D61" s="38" t="s">
        <v>21</v>
      </c>
      <c r="E61" s="8">
        <v>2</v>
      </c>
      <c r="F61" s="8"/>
      <c r="G61" s="8"/>
      <c r="H61" s="14">
        <v>2</v>
      </c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42.75" customHeight="1">
      <c r="A62" s="39" t="s">
        <v>155</v>
      </c>
      <c r="B62" s="7">
        <v>6</v>
      </c>
      <c r="C62" s="7" t="s">
        <v>20</v>
      </c>
      <c r="D62" s="38" t="s">
        <v>21</v>
      </c>
      <c r="E62" s="8">
        <v>2</v>
      </c>
      <c r="F62" s="8"/>
      <c r="G62" s="8">
        <v>1</v>
      </c>
      <c r="H62" s="14">
        <v>1</v>
      </c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ht="42.75" customHeight="1">
      <c r="A63" s="39" t="s">
        <v>201</v>
      </c>
      <c r="B63" s="7">
        <v>1</v>
      </c>
      <c r="C63" s="7" t="s">
        <v>20</v>
      </c>
      <c r="D63" s="38" t="s">
        <v>21</v>
      </c>
      <c r="E63" s="8">
        <v>1</v>
      </c>
      <c r="F63" s="8"/>
      <c r="G63" s="8">
        <v>1</v>
      </c>
      <c r="H63" s="14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42.75" customHeight="1">
      <c r="A64" s="39" t="s">
        <v>174</v>
      </c>
      <c r="B64" s="7">
        <v>2</v>
      </c>
      <c r="C64" s="7" t="s">
        <v>20</v>
      </c>
      <c r="D64" s="38" t="s">
        <v>21</v>
      </c>
      <c r="E64" s="8">
        <v>2</v>
      </c>
      <c r="F64" s="8"/>
      <c r="G64" s="8">
        <v>2</v>
      </c>
      <c r="H64" s="14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1:18" ht="42.75" customHeight="1">
      <c r="A65" s="39" t="s">
        <v>172</v>
      </c>
      <c r="B65" s="7">
        <v>14</v>
      </c>
      <c r="C65" s="7" t="s">
        <v>20</v>
      </c>
      <c r="D65" s="38" t="s">
        <v>21</v>
      </c>
      <c r="E65" s="8">
        <v>7</v>
      </c>
      <c r="F65" s="8"/>
      <c r="G65" s="8">
        <v>3</v>
      </c>
      <c r="H65" s="14">
        <v>3</v>
      </c>
      <c r="I65" s="8"/>
      <c r="J65" s="8"/>
      <c r="K65" s="8">
        <v>1</v>
      </c>
      <c r="L65" s="8"/>
      <c r="M65" s="8"/>
      <c r="N65" s="8"/>
      <c r="O65" s="8"/>
      <c r="P65" s="8"/>
      <c r="Q65" s="8"/>
      <c r="R65" s="8"/>
    </row>
    <row r="66" spans="1:18" ht="42.75" customHeight="1">
      <c r="A66" s="39" t="s">
        <v>153</v>
      </c>
      <c r="B66" s="7">
        <v>6</v>
      </c>
      <c r="C66" s="7" t="s">
        <v>33</v>
      </c>
      <c r="D66" s="38" t="s">
        <v>21</v>
      </c>
      <c r="E66" s="8">
        <v>2</v>
      </c>
      <c r="F66" s="8"/>
      <c r="G66" s="8"/>
      <c r="H66" s="14">
        <v>2</v>
      </c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18" ht="42.75" customHeight="1">
      <c r="A67" s="39" t="s">
        <v>345</v>
      </c>
      <c r="B67" s="7">
        <v>1</v>
      </c>
      <c r="C67" s="7" t="s">
        <v>20</v>
      </c>
      <c r="D67" s="38" t="s">
        <v>21</v>
      </c>
      <c r="E67" s="8">
        <v>1</v>
      </c>
      <c r="F67" s="8"/>
      <c r="G67" s="8">
        <v>1</v>
      </c>
      <c r="H67" s="14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ht="42.75" customHeight="1">
      <c r="A68" s="39" t="s">
        <v>200</v>
      </c>
      <c r="B68" s="7">
        <v>2</v>
      </c>
      <c r="C68" s="7" t="s">
        <v>34</v>
      </c>
      <c r="D68" s="38" t="s">
        <v>21</v>
      </c>
      <c r="E68" s="8">
        <v>1</v>
      </c>
      <c r="F68" s="8"/>
      <c r="G68" s="8"/>
      <c r="H68" s="14">
        <v>1</v>
      </c>
      <c r="I68" s="8"/>
      <c r="J68" s="8"/>
      <c r="K68" s="8"/>
      <c r="L68" s="8"/>
      <c r="M68" s="8"/>
      <c r="N68" s="8"/>
      <c r="O68" s="8"/>
      <c r="P68" s="8"/>
      <c r="Q68" s="8"/>
      <c r="R68" s="8"/>
    </row>
    <row r="69" spans="1:18" ht="42.75" customHeight="1">
      <c r="A69" s="39" t="s">
        <v>157</v>
      </c>
      <c r="B69" s="7">
        <v>2</v>
      </c>
      <c r="C69" s="7" t="s">
        <v>20</v>
      </c>
      <c r="D69" s="38" t="s">
        <v>21</v>
      </c>
      <c r="E69" s="8">
        <v>1</v>
      </c>
      <c r="F69" s="8"/>
      <c r="G69" s="8"/>
      <c r="H69" s="14">
        <v>1</v>
      </c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1:18" ht="42.75" customHeight="1">
      <c r="A70" s="37" t="s">
        <v>92</v>
      </c>
      <c r="B70" s="7">
        <v>4</v>
      </c>
      <c r="C70" s="7" t="s">
        <v>20</v>
      </c>
      <c r="D70" s="38" t="s">
        <v>21</v>
      </c>
      <c r="E70" s="8">
        <v>2</v>
      </c>
      <c r="F70" s="8"/>
      <c r="G70" s="8"/>
      <c r="H70" s="14">
        <v>2</v>
      </c>
      <c r="I70" s="8"/>
      <c r="J70" s="8"/>
      <c r="K70" s="8"/>
      <c r="L70" s="8"/>
      <c r="M70" s="8"/>
      <c r="N70" s="8"/>
      <c r="O70" s="8"/>
      <c r="P70" s="8"/>
      <c r="Q70" s="8"/>
      <c r="R70" s="8"/>
    </row>
    <row r="71" spans="1:18" ht="42.75" customHeight="1">
      <c r="A71" s="37"/>
      <c r="B71" s="7"/>
      <c r="C71" s="7" t="s">
        <v>34</v>
      </c>
      <c r="D71" s="38" t="s">
        <v>21</v>
      </c>
      <c r="E71" s="8"/>
      <c r="F71" s="8"/>
      <c r="G71" s="8"/>
      <c r="H71" s="14"/>
      <c r="I71" s="8"/>
      <c r="J71" s="8"/>
      <c r="K71" s="8"/>
      <c r="L71" s="8"/>
      <c r="M71" s="8"/>
      <c r="N71" s="8"/>
      <c r="O71" s="8"/>
      <c r="P71" s="8"/>
      <c r="Q71" s="8"/>
      <c r="R71" s="8"/>
    </row>
    <row r="72" spans="1:18" ht="42.75" customHeight="1">
      <c r="A72" s="37"/>
      <c r="B72" s="7"/>
      <c r="C72" s="7" t="s">
        <v>34</v>
      </c>
      <c r="D72" s="38" t="s">
        <v>21</v>
      </c>
      <c r="E72" s="8"/>
      <c r="F72" s="8"/>
      <c r="G72" s="8"/>
      <c r="H72" s="14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42.75" customHeight="1">
      <c r="A73" s="37"/>
      <c r="B73" s="7"/>
      <c r="C73" s="7" t="s">
        <v>20</v>
      </c>
      <c r="D73" s="38" t="s">
        <v>21</v>
      </c>
      <c r="E73" s="8"/>
      <c r="F73" s="8"/>
      <c r="G73" s="8"/>
      <c r="H73" s="14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42.75" customHeight="1">
      <c r="A74" s="37"/>
      <c r="B74" s="7"/>
      <c r="C74" s="7" t="s">
        <v>20</v>
      </c>
      <c r="D74" s="38" t="s">
        <v>21</v>
      </c>
      <c r="E74" s="8"/>
      <c r="F74" s="8"/>
      <c r="G74" s="8"/>
      <c r="H74" s="14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42.75" customHeight="1">
      <c r="A75" s="37"/>
      <c r="B75" s="7"/>
      <c r="C75" s="7" t="s">
        <v>22</v>
      </c>
      <c r="D75" s="38" t="s">
        <v>21</v>
      </c>
      <c r="E75" s="8"/>
      <c r="F75" s="8"/>
      <c r="G75" s="8"/>
      <c r="H75" s="14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42.75" customHeight="1">
      <c r="A76" s="37"/>
      <c r="B76" s="7"/>
      <c r="C76" s="7" t="s">
        <v>20</v>
      </c>
      <c r="D76" s="38" t="s">
        <v>21</v>
      </c>
      <c r="E76" s="8"/>
      <c r="F76" s="8"/>
      <c r="G76" s="8"/>
      <c r="H76" s="14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1:18" ht="42.75" customHeight="1">
      <c r="A77" s="37"/>
      <c r="B77" s="7"/>
      <c r="C77" s="7" t="s">
        <v>20</v>
      </c>
      <c r="D77" s="38" t="s">
        <v>21</v>
      </c>
      <c r="E77" s="8"/>
      <c r="F77" s="8"/>
      <c r="G77" s="8"/>
      <c r="H77" s="14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pans="1:18" ht="42.75" customHeight="1">
      <c r="A78" s="37"/>
      <c r="B78" s="7"/>
      <c r="C78" s="7" t="s">
        <v>20</v>
      </c>
      <c r="D78" s="38" t="s">
        <v>21</v>
      </c>
      <c r="E78" s="8"/>
      <c r="F78" s="8"/>
      <c r="G78" s="8"/>
      <c r="H78" s="14"/>
      <c r="I78" s="8"/>
      <c r="J78" s="8"/>
      <c r="K78" s="8"/>
      <c r="L78" s="8"/>
      <c r="M78" s="8"/>
      <c r="N78" s="8"/>
      <c r="O78" s="8"/>
      <c r="P78" s="8"/>
      <c r="Q78" s="8"/>
      <c r="R78" s="8"/>
    </row>
    <row r="79" spans="1:18" ht="42.75" customHeight="1">
      <c r="A79" s="37"/>
      <c r="B79" s="7"/>
      <c r="C79" s="7" t="s">
        <v>20</v>
      </c>
      <c r="D79" s="38" t="s">
        <v>21</v>
      </c>
      <c r="E79" s="8"/>
      <c r="F79" s="8"/>
      <c r="G79" s="8"/>
      <c r="H79" s="14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42.75" customHeight="1">
      <c r="A80" s="39"/>
      <c r="B80" s="7"/>
      <c r="C80" s="7" t="s">
        <v>20</v>
      </c>
      <c r="D80" s="38" t="s">
        <v>21</v>
      </c>
      <c r="E80" s="8"/>
      <c r="F80" s="8"/>
      <c r="G80" s="8"/>
      <c r="H80" s="14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42.75" customHeight="1">
      <c r="A81" s="39"/>
      <c r="B81" s="7"/>
      <c r="C81" s="7" t="s">
        <v>34</v>
      </c>
      <c r="D81" s="38" t="s">
        <v>21</v>
      </c>
      <c r="E81" s="8"/>
      <c r="F81" s="8"/>
      <c r="G81" s="8"/>
      <c r="H81" s="14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ht="42.75" customHeight="1">
      <c r="A82" s="39"/>
      <c r="B82" s="7"/>
      <c r="C82" s="7" t="s">
        <v>20</v>
      </c>
      <c r="D82" s="38" t="s">
        <v>21</v>
      </c>
      <c r="E82" s="8"/>
      <c r="F82" s="8"/>
      <c r="G82" s="8"/>
      <c r="H82" s="14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ht="42.75" customHeight="1">
      <c r="A83" s="39"/>
      <c r="B83" s="7"/>
      <c r="C83" s="7" t="s">
        <v>20</v>
      </c>
      <c r="D83" s="38" t="s">
        <v>21</v>
      </c>
      <c r="E83" s="8"/>
      <c r="F83" s="8"/>
      <c r="G83" s="8"/>
      <c r="H83" s="14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42.75" customHeight="1">
      <c r="A84" s="39"/>
      <c r="B84" s="7"/>
      <c r="C84" s="7" t="s">
        <v>20</v>
      </c>
      <c r="D84" s="38" t="s">
        <v>21</v>
      </c>
      <c r="E84" s="8"/>
      <c r="F84" s="8"/>
      <c r="G84" s="8"/>
      <c r="H84" s="14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ht="42.75" customHeight="1">
      <c r="A85" s="39"/>
      <c r="B85" s="7"/>
      <c r="C85" s="11" t="s">
        <v>20</v>
      </c>
      <c r="D85" s="38" t="s">
        <v>21</v>
      </c>
      <c r="E85" s="8"/>
      <c r="F85" s="8"/>
      <c r="G85" s="8"/>
      <c r="H85" s="14"/>
      <c r="I85" s="8"/>
      <c r="J85" s="8"/>
      <c r="K85" s="16"/>
      <c r="L85" s="50"/>
      <c r="M85" s="50"/>
      <c r="N85" s="8"/>
      <c r="O85" s="50"/>
      <c r="P85" s="50"/>
      <c r="Q85" s="50"/>
      <c r="R85" s="50"/>
    </row>
    <row r="86" spans="1:18" ht="42.75" customHeight="1">
      <c r="A86" s="39"/>
      <c r="B86" s="7"/>
      <c r="C86" s="7" t="s">
        <v>20</v>
      </c>
      <c r="D86" s="38" t="s">
        <v>21</v>
      </c>
      <c r="E86" s="8"/>
      <c r="F86" s="8"/>
      <c r="G86" s="8"/>
      <c r="H86" s="14"/>
      <c r="I86" s="8"/>
      <c r="J86" s="8"/>
      <c r="K86" s="50"/>
      <c r="L86" s="50"/>
      <c r="M86" s="50"/>
      <c r="N86" s="50"/>
      <c r="O86" s="50"/>
      <c r="P86" s="50"/>
      <c r="Q86" s="50"/>
      <c r="R86" s="50"/>
    </row>
    <row r="87" spans="1:18" ht="42.75" customHeight="1">
      <c r="A87" s="39"/>
      <c r="B87" s="7"/>
      <c r="C87" s="7" t="s">
        <v>20</v>
      </c>
      <c r="D87" s="38" t="s">
        <v>21</v>
      </c>
      <c r="E87" s="8"/>
      <c r="F87" s="8"/>
      <c r="G87" s="8"/>
      <c r="H87" s="14"/>
      <c r="I87" s="8"/>
      <c r="J87" s="8"/>
      <c r="K87" s="50"/>
      <c r="L87" s="50"/>
      <c r="M87" s="50"/>
      <c r="N87" s="50"/>
      <c r="O87" s="50"/>
      <c r="P87" s="50"/>
      <c r="Q87" s="50"/>
      <c r="R87" s="50"/>
    </row>
    <row r="88" spans="1:18" ht="42.75" customHeight="1">
      <c r="A88" s="39"/>
      <c r="B88" s="7"/>
      <c r="C88" s="7" t="s">
        <v>26</v>
      </c>
      <c r="D88" s="38" t="s">
        <v>21</v>
      </c>
      <c r="E88" s="8"/>
      <c r="F88" s="8"/>
      <c r="G88" s="8"/>
      <c r="H88" s="14"/>
      <c r="I88" s="8"/>
      <c r="J88" s="8"/>
      <c r="K88" s="50"/>
      <c r="L88" s="50"/>
      <c r="M88" s="50"/>
      <c r="N88" s="50"/>
      <c r="O88" s="50"/>
      <c r="P88" s="50"/>
      <c r="Q88" s="50"/>
      <c r="R88" s="50"/>
    </row>
    <row r="89" spans="1:18" ht="42.75" customHeight="1">
      <c r="A89" s="39"/>
      <c r="B89" s="7"/>
      <c r="C89" s="7" t="s">
        <v>20</v>
      </c>
      <c r="D89" s="38" t="s">
        <v>21</v>
      </c>
      <c r="E89" s="8"/>
      <c r="F89" s="8"/>
      <c r="G89" s="8"/>
      <c r="H89" s="14"/>
      <c r="I89" s="8"/>
      <c r="J89" s="8"/>
      <c r="K89" s="50"/>
      <c r="L89" s="50"/>
      <c r="M89" s="50"/>
      <c r="N89" s="50"/>
      <c r="O89" s="50"/>
      <c r="P89" s="50"/>
      <c r="Q89" s="50"/>
      <c r="R89" s="50"/>
    </row>
    <row r="90" spans="1:18" ht="42.75" customHeight="1">
      <c r="A90" s="39"/>
      <c r="B90" s="7"/>
      <c r="C90" s="7" t="s">
        <v>20</v>
      </c>
      <c r="D90" s="38" t="s">
        <v>21</v>
      </c>
      <c r="E90" s="8"/>
      <c r="F90" s="8"/>
      <c r="G90" s="8"/>
      <c r="H90" s="14"/>
      <c r="I90" s="8"/>
      <c r="J90" s="8"/>
      <c r="K90" s="50"/>
      <c r="L90" s="50"/>
      <c r="M90" s="50"/>
      <c r="N90" s="50"/>
      <c r="O90" s="50"/>
      <c r="P90" s="50"/>
      <c r="Q90" s="50"/>
      <c r="R90" s="50"/>
    </row>
    <row r="91" spans="1:18" ht="42.75" customHeight="1">
      <c r="A91" s="39"/>
      <c r="B91" s="7"/>
      <c r="C91" s="7" t="s">
        <v>20</v>
      </c>
      <c r="D91" s="38" t="s">
        <v>21</v>
      </c>
      <c r="E91" s="8"/>
      <c r="F91" s="8"/>
      <c r="G91" s="8"/>
      <c r="H91" s="14"/>
      <c r="I91" s="8"/>
      <c r="J91" s="8"/>
      <c r="K91" s="50"/>
      <c r="L91" s="50"/>
      <c r="M91" s="50"/>
      <c r="N91" s="50"/>
      <c r="O91" s="50"/>
      <c r="P91" s="50"/>
      <c r="Q91" s="50"/>
      <c r="R91" s="50"/>
    </row>
    <row r="92" spans="1:18" ht="42.75" customHeight="1">
      <c r="A92" s="39"/>
      <c r="B92" s="7"/>
      <c r="C92" s="7" t="s">
        <v>20</v>
      </c>
      <c r="D92" s="38" t="s">
        <v>21</v>
      </c>
      <c r="E92" s="8"/>
      <c r="F92" s="8"/>
      <c r="G92" s="8"/>
      <c r="H92" s="14"/>
      <c r="I92" s="8"/>
      <c r="J92" s="8"/>
      <c r="K92" s="50"/>
      <c r="L92" s="50"/>
      <c r="M92" s="50"/>
      <c r="N92" s="50"/>
      <c r="O92" s="50"/>
      <c r="P92" s="50"/>
      <c r="Q92" s="50"/>
      <c r="R92" s="50"/>
    </row>
    <row r="93" spans="1:18" ht="42.75" customHeight="1">
      <c r="A93" s="39"/>
      <c r="B93" s="7"/>
      <c r="C93" s="7" t="s">
        <v>20</v>
      </c>
      <c r="D93" s="38" t="s">
        <v>21</v>
      </c>
      <c r="E93" s="8"/>
      <c r="F93" s="8"/>
      <c r="G93" s="8"/>
      <c r="H93" s="14"/>
      <c r="I93" s="8"/>
      <c r="J93" s="8"/>
      <c r="K93" s="50"/>
      <c r="L93" s="50"/>
      <c r="M93" s="50"/>
      <c r="N93" s="50"/>
      <c r="O93" s="50"/>
      <c r="P93" s="50"/>
      <c r="Q93" s="50"/>
      <c r="R93" s="50"/>
    </row>
    <row r="94" spans="1:18" ht="42.75" customHeight="1">
      <c r="A94" s="39"/>
      <c r="B94" s="7"/>
      <c r="C94" s="7" t="s">
        <v>20</v>
      </c>
      <c r="D94" s="38" t="s">
        <v>21</v>
      </c>
      <c r="E94" s="8"/>
      <c r="F94" s="8"/>
      <c r="G94" s="8"/>
      <c r="H94" s="14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idden="1">
      <c r="A95" s="42"/>
      <c r="B95" s="50"/>
      <c r="C95" s="50"/>
      <c r="D95" s="42"/>
      <c r="E95" s="8"/>
      <c r="F95" s="50"/>
      <c r="G95" s="50"/>
      <c r="H95" s="52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ht="39.75" customHeight="1">
      <c r="A96" s="39"/>
      <c r="B96" s="7"/>
      <c r="C96" s="7" t="s">
        <v>20</v>
      </c>
      <c r="D96" s="38" t="s">
        <v>21</v>
      </c>
      <c r="E96" s="8"/>
      <c r="F96" s="8"/>
      <c r="G96" s="8"/>
      <c r="H96" s="14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42" customHeight="1">
      <c r="A97" s="39"/>
      <c r="B97" s="7"/>
      <c r="C97" s="7" t="s">
        <v>20</v>
      </c>
      <c r="D97" s="38" t="s">
        <v>21</v>
      </c>
      <c r="E97" s="8"/>
      <c r="F97" s="8"/>
      <c r="G97" s="8"/>
      <c r="H97" s="14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40.5" customHeight="1">
      <c r="A98" s="39"/>
      <c r="B98" s="7"/>
      <c r="C98" s="7" t="s">
        <v>20</v>
      </c>
      <c r="D98" s="38" t="s">
        <v>21</v>
      </c>
      <c r="E98" s="8"/>
      <c r="F98" s="8"/>
      <c r="G98" s="8"/>
      <c r="H98" s="14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41.25" customHeight="1">
      <c r="A99" s="39"/>
      <c r="B99" s="7"/>
      <c r="C99" s="7" t="s">
        <v>20</v>
      </c>
      <c r="D99" s="38" t="s">
        <v>21</v>
      </c>
      <c r="E99" s="8"/>
      <c r="F99" s="8"/>
      <c r="G99" s="8"/>
      <c r="H99" s="14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42.75" customHeight="1">
      <c r="A100" s="39"/>
      <c r="B100" s="7"/>
      <c r="C100" s="7" t="s">
        <v>20</v>
      </c>
      <c r="D100" s="38" t="s">
        <v>21</v>
      </c>
      <c r="E100" s="8"/>
      <c r="F100" s="8"/>
      <c r="G100" s="8"/>
      <c r="H100" s="14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39.75" customHeight="1">
      <c r="A101" s="39"/>
      <c r="B101" s="7"/>
      <c r="C101" s="7" t="s">
        <v>20</v>
      </c>
      <c r="D101" s="38" t="s">
        <v>21</v>
      </c>
      <c r="E101" s="8"/>
      <c r="F101" s="8"/>
      <c r="G101" s="8"/>
      <c r="H101" s="14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40.5" customHeight="1">
      <c r="A102" s="39"/>
      <c r="B102" s="7"/>
      <c r="C102" s="7" t="s">
        <v>20</v>
      </c>
      <c r="D102" s="38" t="s">
        <v>21</v>
      </c>
      <c r="E102" s="8"/>
      <c r="F102" s="8"/>
      <c r="G102" s="8"/>
      <c r="H102" s="14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42" customHeight="1">
      <c r="A103" s="39"/>
      <c r="B103" s="7"/>
      <c r="C103" s="7" t="s">
        <v>20</v>
      </c>
      <c r="D103" s="38" t="s">
        <v>21</v>
      </c>
      <c r="E103" s="8"/>
      <c r="F103" s="8"/>
      <c r="G103" s="8"/>
      <c r="H103" s="14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44.25" customHeight="1">
      <c r="A104" s="39"/>
      <c r="B104" s="7"/>
      <c r="C104" s="7" t="s">
        <v>20</v>
      </c>
      <c r="D104" s="38" t="s">
        <v>21</v>
      </c>
      <c r="E104" s="8"/>
      <c r="F104" s="8"/>
      <c r="G104" s="8"/>
      <c r="H104" s="14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42" customHeight="1">
      <c r="A105" s="39"/>
      <c r="B105" s="7"/>
      <c r="C105" s="7" t="s">
        <v>20</v>
      </c>
      <c r="D105" s="38" t="s">
        <v>21</v>
      </c>
      <c r="E105" s="8"/>
      <c r="F105" s="8"/>
      <c r="G105" s="8"/>
      <c r="H105" s="14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28.5">
      <c r="A106" s="39"/>
      <c r="B106" s="7"/>
      <c r="C106" s="7" t="s">
        <v>20</v>
      </c>
      <c r="D106" s="38" t="s">
        <v>21</v>
      </c>
      <c r="E106" s="8"/>
      <c r="F106" s="8"/>
      <c r="G106" s="8"/>
      <c r="H106" s="14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28" spans="6:6">
      <c r="F128" s="19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22"/>
  <sheetViews>
    <sheetView topLeftCell="A46" zoomScale="60" zoomScaleNormal="60" workbookViewId="0">
      <selection activeCell="B57" sqref="B57"/>
    </sheetView>
  </sheetViews>
  <sheetFormatPr baseColWidth="10" defaultColWidth="9" defaultRowHeight="15"/>
  <cols>
    <col min="1" max="1" width="39.28515625" style="31" customWidth="1"/>
    <col min="2" max="2" width="25.7109375" style="31" customWidth="1"/>
    <col min="3" max="3" width="44.85546875" style="31" customWidth="1"/>
    <col min="4" max="4" width="37.85546875" style="31" customWidth="1"/>
    <col min="5" max="5" width="25.7109375" style="31" customWidth="1"/>
    <col min="6" max="6" width="25.7109375" style="31" hidden="1" customWidth="1"/>
    <col min="7" max="7" width="25.7109375" style="31" customWidth="1"/>
    <col min="8" max="8" width="25.7109375" style="43" customWidth="1"/>
    <col min="9" max="18" width="25.7109375" style="31" customWidth="1"/>
    <col min="19" max="16384" width="9" style="31"/>
  </cols>
  <sheetData>
    <row r="1" spans="1:18" ht="1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18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1"/>
    </row>
    <row r="3" spans="1:18" ht="14.25" customHeight="1">
      <c r="A3" s="92">
        <v>44075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7"/>
    </row>
    <row r="4" spans="1:18" ht="42.75">
      <c r="A4" s="32" t="s">
        <v>2</v>
      </c>
      <c r="B4" s="33" t="s">
        <v>3</v>
      </c>
      <c r="C4" s="34" t="s">
        <v>4</v>
      </c>
      <c r="D4" s="34" t="s">
        <v>5</v>
      </c>
      <c r="E4" s="34" t="s">
        <v>6</v>
      </c>
      <c r="F4" s="33" t="s">
        <v>7</v>
      </c>
      <c r="G4" s="33" t="s">
        <v>8</v>
      </c>
      <c r="H4" s="35" t="s">
        <v>9</v>
      </c>
      <c r="I4" s="33" t="s">
        <v>10</v>
      </c>
      <c r="J4" s="33" t="s">
        <v>11</v>
      </c>
      <c r="K4" s="33" t="s">
        <v>12</v>
      </c>
      <c r="L4" s="33" t="s">
        <v>13</v>
      </c>
      <c r="M4" s="33" t="s">
        <v>14</v>
      </c>
      <c r="N4" s="33" t="s">
        <v>15</v>
      </c>
      <c r="O4" s="36" t="s">
        <v>16</v>
      </c>
      <c r="P4" s="33" t="s">
        <v>17</v>
      </c>
      <c r="Q4" s="36" t="s">
        <v>18</v>
      </c>
      <c r="R4" s="36" t="s">
        <v>19</v>
      </c>
    </row>
    <row r="5" spans="1:18" ht="48.75" customHeight="1">
      <c r="A5" s="39" t="s">
        <v>158</v>
      </c>
      <c r="B5" s="7">
        <v>7</v>
      </c>
      <c r="C5" s="7" t="s">
        <v>20</v>
      </c>
      <c r="D5" s="7" t="s">
        <v>21</v>
      </c>
      <c r="E5" s="8">
        <v>4</v>
      </c>
      <c r="F5" s="8"/>
      <c r="G5" s="8">
        <f>1+1</f>
        <v>2</v>
      </c>
      <c r="H5" s="14">
        <v>1</v>
      </c>
      <c r="I5" s="8"/>
      <c r="J5" s="8" t="s">
        <v>364</v>
      </c>
      <c r="K5" s="7"/>
      <c r="L5" s="8"/>
      <c r="M5" s="7"/>
      <c r="N5" s="8">
        <v>1</v>
      </c>
      <c r="O5" s="8"/>
      <c r="P5" s="8"/>
      <c r="Q5" s="8"/>
      <c r="R5" s="8"/>
    </row>
    <row r="6" spans="1:18" ht="48.75" customHeight="1">
      <c r="A6" s="39" t="s">
        <v>119</v>
      </c>
      <c r="B6" s="7">
        <v>3</v>
      </c>
      <c r="C6" s="7" t="s">
        <v>114</v>
      </c>
      <c r="D6" s="7" t="s">
        <v>21</v>
      </c>
      <c r="E6" s="8">
        <v>1</v>
      </c>
      <c r="F6" s="8"/>
      <c r="G6" s="8"/>
      <c r="H6" s="14"/>
      <c r="I6" s="8"/>
      <c r="J6" s="8"/>
      <c r="K6" s="7">
        <v>1</v>
      </c>
      <c r="L6" s="8"/>
      <c r="M6" s="7"/>
      <c r="N6" s="8"/>
      <c r="O6" s="8"/>
      <c r="P6" s="8"/>
      <c r="Q6" s="8"/>
      <c r="R6" s="8"/>
    </row>
    <row r="7" spans="1:18" ht="45.75" customHeight="1">
      <c r="A7" s="39" t="s">
        <v>284</v>
      </c>
      <c r="B7" s="7">
        <v>3</v>
      </c>
      <c r="C7" s="7" t="s">
        <v>114</v>
      </c>
      <c r="D7" s="7" t="s">
        <v>21</v>
      </c>
      <c r="E7" s="8">
        <v>1</v>
      </c>
      <c r="F7" s="8"/>
      <c r="G7" s="8"/>
      <c r="H7" s="14"/>
      <c r="I7" s="8"/>
      <c r="J7" s="8"/>
      <c r="K7" s="7"/>
      <c r="L7" s="8"/>
      <c r="M7" s="7"/>
      <c r="N7" s="8"/>
      <c r="O7" s="8"/>
      <c r="P7" s="14"/>
      <c r="Q7" s="8"/>
      <c r="R7" s="8"/>
    </row>
    <row r="8" spans="1:18" ht="41.25" customHeight="1">
      <c r="A8" s="39" t="s">
        <v>78</v>
      </c>
      <c r="B8" s="7">
        <v>3</v>
      </c>
      <c r="C8" s="7" t="s">
        <v>20</v>
      </c>
      <c r="D8" s="7" t="s">
        <v>21</v>
      </c>
      <c r="E8" s="8">
        <v>1</v>
      </c>
      <c r="F8" s="8"/>
      <c r="G8" s="8"/>
      <c r="H8" s="14"/>
      <c r="I8" s="8">
        <v>1</v>
      </c>
      <c r="J8" s="8"/>
      <c r="K8" s="7"/>
      <c r="L8" s="8">
        <v>1</v>
      </c>
      <c r="M8" s="7"/>
      <c r="N8" s="8"/>
      <c r="O8" s="8"/>
      <c r="P8" s="14"/>
      <c r="Q8" s="8"/>
      <c r="R8" s="8"/>
    </row>
    <row r="9" spans="1:18" ht="44.25" customHeight="1">
      <c r="A9" s="39" t="s">
        <v>346</v>
      </c>
      <c r="B9" s="7">
        <v>3</v>
      </c>
      <c r="C9" s="7" t="s">
        <v>20</v>
      </c>
      <c r="D9" s="7" t="s">
        <v>21</v>
      </c>
      <c r="E9" s="8">
        <v>1</v>
      </c>
      <c r="F9" s="8"/>
      <c r="G9" s="8"/>
      <c r="H9" s="14">
        <v>1</v>
      </c>
      <c r="I9" s="8"/>
      <c r="J9" s="8"/>
      <c r="K9" s="7"/>
      <c r="L9" s="8"/>
      <c r="M9" s="7"/>
      <c r="N9" s="8"/>
      <c r="O9" s="8"/>
      <c r="P9" s="8"/>
      <c r="Q9" s="8"/>
      <c r="R9" s="8"/>
    </row>
    <row r="10" spans="1:18" ht="45.75" customHeight="1">
      <c r="A10" s="39" t="s">
        <v>266</v>
      </c>
      <c r="B10" s="7">
        <f>3+3+3+3+3+1+1</f>
        <v>17</v>
      </c>
      <c r="C10" s="7" t="s">
        <v>20</v>
      </c>
      <c r="D10" s="7" t="s">
        <v>21</v>
      </c>
      <c r="E10" s="8">
        <f>1+1+1+1+1+1+1</f>
        <v>7</v>
      </c>
      <c r="F10" s="8"/>
      <c r="G10" s="8">
        <f>1+1+1+1+1</f>
        <v>5</v>
      </c>
      <c r="H10" s="14">
        <f>1+1+1+1</f>
        <v>4</v>
      </c>
      <c r="I10" s="8"/>
      <c r="J10" s="8"/>
      <c r="K10" s="7"/>
      <c r="L10" s="8"/>
      <c r="M10" s="7"/>
      <c r="N10" s="8"/>
      <c r="O10" s="8"/>
      <c r="P10" s="8"/>
      <c r="Q10" s="8"/>
      <c r="R10" s="8"/>
    </row>
    <row r="11" spans="1:18" ht="50.25" customHeight="1">
      <c r="A11" s="39" t="s">
        <v>97</v>
      </c>
      <c r="B11" s="7">
        <f>4+1</f>
        <v>5</v>
      </c>
      <c r="C11" s="7" t="s">
        <v>115</v>
      </c>
      <c r="D11" s="7" t="s">
        <v>21</v>
      </c>
      <c r="E11" s="8">
        <f>1+1</f>
        <v>2</v>
      </c>
      <c r="F11" s="8"/>
      <c r="G11" s="8">
        <f>1+1</f>
        <v>2</v>
      </c>
      <c r="H11" s="14">
        <v>1</v>
      </c>
      <c r="I11" s="8"/>
      <c r="J11" s="8"/>
      <c r="K11" s="7"/>
      <c r="L11" s="8"/>
      <c r="M11" s="7"/>
      <c r="N11" s="8"/>
      <c r="O11" s="8"/>
      <c r="P11" s="8"/>
      <c r="Q11" s="8"/>
      <c r="R11" s="8"/>
    </row>
    <row r="12" spans="1:18" ht="44.25" customHeight="1">
      <c r="A12" s="39" t="s">
        <v>347</v>
      </c>
      <c r="B12" s="7">
        <f>3+3+3+3+3</f>
        <v>15</v>
      </c>
      <c r="C12" s="7" t="s">
        <v>20</v>
      </c>
      <c r="D12" s="7" t="s">
        <v>21</v>
      </c>
      <c r="E12" s="8">
        <f>1+1+1+1+1</f>
        <v>5</v>
      </c>
      <c r="F12" s="8"/>
      <c r="G12" s="8"/>
      <c r="H12" s="14">
        <f>1+1+1+1+1</f>
        <v>5</v>
      </c>
      <c r="I12" s="8"/>
      <c r="J12" s="8"/>
      <c r="K12" s="7"/>
      <c r="L12" s="8"/>
      <c r="M12" s="7"/>
      <c r="N12" s="8"/>
      <c r="O12" s="8"/>
      <c r="P12" s="8"/>
      <c r="Q12" s="8"/>
      <c r="R12" s="8"/>
    </row>
    <row r="13" spans="1:18" s="40" customFormat="1" ht="42" customHeight="1">
      <c r="A13" s="39" t="s">
        <v>102</v>
      </c>
      <c r="B13" s="7">
        <v>3</v>
      </c>
      <c r="C13" s="7" t="s">
        <v>20</v>
      </c>
      <c r="D13" s="7" t="s">
        <v>21</v>
      </c>
      <c r="E13" s="8">
        <v>1</v>
      </c>
      <c r="F13" s="8"/>
      <c r="G13" s="8"/>
      <c r="H13" s="14">
        <v>1</v>
      </c>
      <c r="I13" s="8"/>
      <c r="J13" s="8"/>
      <c r="K13" s="7"/>
      <c r="L13" s="14"/>
      <c r="M13" s="7"/>
      <c r="N13" s="8"/>
      <c r="O13" s="14"/>
      <c r="P13" s="14"/>
      <c r="Q13" s="14"/>
      <c r="R13" s="14"/>
    </row>
    <row r="14" spans="1:18" ht="42.75" customHeight="1">
      <c r="A14" s="41" t="s">
        <v>164</v>
      </c>
      <c r="B14" s="7">
        <f>1+3+1</f>
        <v>5</v>
      </c>
      <c r="C14" s="7" t="s">
        <v>20</v>
      </c>
      <c r="D14" s="7" t="s">
        <v>21</v>
      </c>
      <c r="E14" s="8">
        <f>1+1+1</f>
        <v>3</v>
      </c>
      <c r="F14" s="8"/>
      <c r="G14" s="8">
        <v>1</v>
      </c>
      <c r="H14" s="14"/>
      <c r="I14" s="8"/>
      <c r="J14" s="8"/>
      <c r="K14" s="7"/>
      <c r="L14" s="8"/>
      <c r="M14" s="7"/>
      <c r="N14" s="8"/>
      <c r="O14" s="8"/>
      <c r="P14" s="8"/>
      <c r="Q14" s="8"/>
      <c r="R14" s="8"/>
    </row>
    <row r="15" spans="1:18" ht="45.75" customHeight="1">
      <c r="A15" s="64" t="s">
        <v>157</v>
      </c>
      <c r="B15" s="7">
        <f>2+2+1+1+1</f>
        <v>7</v>
      </c>
      <c r="C15" s="7" t="s">
        <v>20</v>
      </c>
      <c r="D15" s="7" t="s">
        <v>21</v>
      </c>
      <c r="E15" s="8">
        <f>1+1+1+1+1</f>
        <v>5</v>
      </c>
      <c r="F15" s="8"/>
      <c r="G15" s="8">
        <f>1+1+1</f>
        <v>3</v>
      </c>
      <c r="H15" s="14">
        <v>1</v>
      </c>
      <c r="I15" s="8"/>
      <c r="J15" s="8"/>
      <c r="K15" s="7"/>
      <c r="L15" s="8"/>
      <c r="M15" s="7"/>
      <c r="N15" s="8"/>
      <c r="O15" s="8"/>
      <c r="P15" s="8"/>
      <c r="Q15" s="8"/>
      <c r="R15" s="8"/>
    </row>
    <row r="16" spans="1:18" s="40" customFormat="1" ht="42" customHeight="1">
      <c r="A16" s="39" t="s">
        <v>91</v>
      </c>
      <c r="B16" s="7">
        <f>2+3+1</f>
        <v>6</v>
      </c>
      <c r="C16" s="7" t="s">
        <v>20</v>
      </c>
      <c r="D16" s="7" t="s">
        <v>21</v>
      </c>
      <c r="E16" s="8">
        <f>1+1+1</f>
        <v>3</v>
      </c>
      <c r="F16" s="8"/>
      <c r="G16" s="8">
        <v>1</v>
      </c>
      <c r="H16" s="14">
        <f>1+1</f>
        <v>2</v>
      </c>
      <c r="I16" s="8"/>
      <c r="J16" s="8"/>
      <c r="K16" s="7"/>
      <c r="L16" s="14"/>
      <c r="M16" s="7"/>
      <c r="N16" s="8"/>
      <c r="O16" s="14"/>
      <c r="P16" s="14"/>
      <c r="Q16" s="14"/>
      <c r="R16" s="14"/>
    </row>
    <row r="17" spans="1:18" ht="42" customHeight="1">
      <c r="A17" s="41" t="s">
        <v>348</v>
      </c>
      <c r="B17" s="7">
        <f>6+6+2+2+2+2+2+2+2</f>
        <v>26</v>
      </c>
      <c r="C17" s="7" t="s">
        <v>20</v>
      </c>
      <c r="D17" s="7" t="s">
        <v>21</v>
      </c>
      <c r="E17" s="8">
        <f>1+1+1+1+1+1+1+11</f>
        <v>18</v>
      </c>
      <c r="F17" s="8"/>
      <c r="G17" s="8">
        <f>1+1+1+1</f>
        <v>4</v>
      </c>
      <c r="H17" s="14">
        <f>1+1+1</f>
        <v>3</v>
      </c>
      <c r="I17" s="8"/>
      <c r="J17" s="8"/>
      <c r="K17" s="7"/>
      <c r="L17" s="8"/>
      <c r="M17" s="7"/>
      <c r="N17" s="8">
        <v>1</v>
      </c>
      <c r="O17" s="8"/>
      <c r="P17" s="8"/>
      <c r="Q17" s="8"/>
      <c r="R17" s="8"/>
    </row>
    <row r="18" spans="1:18" ht="42" customHeight="1">
      <c r="A18" s="39" t="s">
        <v>105</v>
      </c>
      <c r="B18" s="7">
        <v>5</v>
      </c>
      <c r="C18" s="7" t="s">
        <v>20</v>
      </c>
      <c r="D18" s="7" t="s">
        <v>21</v>
      </c>
      <c r="E18" s="8">
        <v>1</v>
      </c>
      <c r="F18" s="8"/>
      <c r="G18" s="8"/>
      <c r="H18" s="14">
        <v>1</v>
      </c>
      <c r="I18" s="8"/>
      <c r="J18" s="8"/>
      <c r="K18" s="7"/>
      <c r="L18" s="8"/>
      <c r="M18" s="7"/>
      <c r="N18" s="8"/>
      <c r="O18" s="8"/>
      <c r="P18" s="8"/>
      <c r="Q18" s="8"/>
      <c r="R18" s="8"/>
    </row>
    <row r="19" spans="1:18" ht="43.5" customHeight="1">
      <c r="A19" s="39" t="s">
        <v>349</v>
      </c>
      <c r="B19" s="7">
        <f>5+4+5+4+1</f>
        <v>19</v>
      </c>
      <c r="C19" s="7" t="s">
        <v>20</v>
      </c>
      <c r="D19" s="7" t="s">
        <v>21</v>
      </c>
      <c r="E19" s="8">
        <f>1+1+1+1+1</f>
        <v>5</v>
      </c>
      <c r="F19" s="8"/>
      <c r="G19" s="8">
        <f>1+1+1+1</f>
        <v>4</v>
      </c>
      <c r="H19" s="14">
        <f>1+1+1+1</f>
        <v>4</v>
      </c>
      <c r="I19" s="8"/>
      <c r="J19" s="8"/>
      <c r="K19" s="7"/>
      <c r="L19" s="8"/>
      <c r="M19" s="7"/>
      <c r="N19" s="8"/>
      <c r="O19" s="8"/>
      <c r="P19" s="8"/>
      <c r="Q19" s="8"/>
      <c r="R19" s="8"/>
    </row>
    <row r="20" spans="1:18" ht="48.75" customHeight="1">
      <c r="A20" s="37" t="s">
        <v>82</v>
      </c>
      <c r="B20" s="7">
        <f>2+5+5</f>
        <v>12</v>
      </c>
      <c r="C20" s="7" t="s">
        <v>20</v>
      </c>
      <c r="D20" s="7" t="s">
        <v>21</v>
      </c>
      <c r="E20" s="8">
        <f>1+1+1</f>
        <v>3</v>
      </c>
      <c r="F20" s="8"/>
      <c r="G20" s="8">
        <v>1</v>
      </c>
      <c r="H20" s="14">
        <f>1+1</f>
        <v>2</v>
      </c>
      <c r="I20" s="8"/>
      <c r="J20" s="8"/>
      <c r="K20" s="7"/>
      <c r="L20" s="8"/>
      <c r="M20" s="7"/>
      <c r="N20" s="8"/>
      <c r="O20" s="8"/>
      <c r="P20" s="8"/>
      <c r="Q20" s="8"/>
      <c r="R20" s="8"/>
    </row>
    <row r="21" spans="1:18" ht="43.5" customHeight="1">
      <c r="A21" s="37" t="s">
        <v>176</v>
      </c>
      <c r="B21" s="7">
        <f>5+5+5</f>
        <v>15</v>
      </c>
      <c r="C21" s="7" t="s">
        <v>20</v>
      </c>
      <c r="D21" s="7" t="s">
        <v>21</v>
      </c>
      <c r="E21" s="8">
        <f>1+1</f>
        <v>2</v>
      </c>
      <c r="F21" s="8"/>
      <c r="G21" s="8">
        <v>1</v>
      </c>
      <c r="H21" s="14">
        <f>1+1</f>
        <v>2</v>
      </c>
      <c r="I21" s="8"/>
      <c r="J21" s="8"/>
      <c r="K21" s="7"/>
      <c r="L21" s="8"/>
      <c r="M21" s="7"/>
      <c r="N21" s="8"/>
      <c r="O21" s="8"/>
      <c r="P21" s="8"/>
      <c r="Q21" s="8"/>
      <c r="R21" s="8"/>
    </row>
    <row r="22" spans="1:18" ht="39" customHeight="1">
      <c r="A22" s="37" t="s">
        <v>350</v>
      </c>
      <c r="B22" s="7">
        <f>4+5</f>
        <v>9</v>
      </c>
      <c r="C22" s="7" t="s">
        <v>20</v>
      </c>
      <c r="D22" s="7" t="s">
        <v>21</v>
      </c>
      <c r="E22" s="8">
        <f>1+1</f>
        <v>2</v>
      </c>
      <c r="F22" s="8"/>
      <c r="G22" s="8"/>
      <c r="H22" s="14">
        <f>1+1</f>
        <v>2</v>
      </c>
      <c r="I22" s="8"/>
      <c r="J22" s="8"/>
      <c r="K22" s="7"/>
      <c r="L22" s="8">
        <f>1+1</f>
        <v>2</v>
      </c>
      <c r="M22" s="7"/>
      <c r="N22" s="8"/>
      <c r="O22" s="8"/>
      <c r="P22" s="8"/>
      <c r="Q22" s="8"/>
      <c r="R22" s="8"/>
    </row>
    <row r="23" spans="1:18" ht="44.25" customHeight="1">
      <c r="A23" s="39" t="s">
        <v>351</v>
      </c>
      <c r="B23" s="7">
        <f>5+5+1</f>
        <v>11</v>
      </c>
      <c r="C23" s="7" t="s">
        <v>20</v>
      </c>
      <c r="D23" s="7" t="s">
        <v>21</v>
      </c>
      <c r="E23" s="8">
        <f>1+1+1</f>
        <v>3</v>
      </c>
      <c r="F23" s="8"/>
      <c r="G23" s="8">
        <f>1+1+1</f>
        <v>3</v>
      </c>
      <c r="H23" s="14">
        <f>1+1</f>
        <v>2</v>
      </c>
      <c r="I23" s="8"/>
      <c r="J23" s="8"/>
      <c r="K23" s="7"/>
      <c r="L23" s="8"/>
      <c r="M23" s="7"/>
      <c r="N23" s="8"/>
      <c r="O23" s="8"/>
      <c r="P23" s="8"/>
      <c r="Q23" s="8"/>
      <c r="R23" s="8"/>
    </row>
    <row r="24" spans="1:18" ht="48.75" customHeight="1">
      <c r="A24" s="39" t="s">
        <v>202</v>
      </c>
      <c r="B24" s="7">
        <v>5</v>
      </c>
      <c r="C24" s="7" t="s">
        <v>20</v>
      </c>
      <c r="D24" s="7" t="s">
        <v>21</v>
      </c>
      <c r="E24" s="8">
        <v>1</v>
      </c>
      <c r="F24" s="8"/>
      <c r="G24" s="8">
        <v>1</v>
      </c>
      <c r="H24" s="14">
        <v>1</v>
      </c>
      <c r="I24" s="8"/>
      <c r="J24" s="8"/>
      <c r="K24" s="7"/>
      <c r="L24" s="8"/>
      <c r="M24" s="7"/>
      <c r="N24" s="8"/>
      <c r="O24" s="8"/>
      <c r="P24" s="8"/>
      <c r="Q24" s="8"/>
      <c r="R24" s="8"/>
    </row>
    <row r="25" spans="1:18" ht="47.25" customHeight="1">
      <c r="A25" s="39" t="s">
        <v>352</v>
      </c>
      <c r="B25" s="7">
        <v>5</v>
      </c>
      <c r="C25" s="7" t="s">
        <v>20</v>
      </c>
      <c r="D25" s="7" t="s">
        <v>21</v>
      </c>
      <c r="E25" s="8">
        <v>1</v>
      </c>
      <c r="F25" s="8"/>
      <c r="G25" s="8">
        <v>1</v>
      </c>
      <c r="H25" s="14"/>
      <c r="I25" s="8"/>
      <c r="J25" s="8"/>
      <c r="K25" s="7"/>
      <c r="L25" s="8"/>
      <c r="M25" s="7"/>
      <c r="N25" s="8"/>
      <c r="O25" s="8"/>
      <c r="P25" s="8"/>
      <c r="Q25" s="8"/>
      <c r="R25" s="8"/>
    </row>
    <row r="26" spans="1:18" ht="38.25" customHeight="1">
      <c r="A26" s="39" t="s">
        <v>104</v>
      </c>
      <c r="B26" s="7">
        <f>5+5</f>
        <v>10</v>
      </c>
      <c r="C26" s="7" t="s">
        <v>20</v>
      </c>
      <c r="D26" s="7" t="s">
        <v>21</v>
      </c>
      <c r="E26" s="8">
        <f>1+1</f>
        <v>2</v>
      </c>
      <c r="F26" s="8"/>
      <c r="G26" s="8"/>
      <c r="H26" s="14"/>
      <c r="I26" s="8"/>
      <c r="J26" s="8"/>
      <c r="K26" s="7"/>
      <c r="L26" s="8"/>
      <c r="M26" s="7"/>
      <c r="N26" s="8"/>
      <c r="O26" s="8"/>
      <c r="P26" s="8"/>
      <c r="Q26" s="8"/>
      <c r="R26" s="8"/>
    </row>
    <row r="27" spans="1:18" ht="36" customHeight="1">
      <c r="A27" s="39" t="s">
        <v>258</v>
      </c>
      <c r="B27" s="7">
        <f>5+5</f>
        <v>10</v>
      </c>
      <c r="C27" s="7" t="s">
        <v>29</v>
      </c>
      <c r="D27" s="7" t="s">
        <v>21</v>
      </c>
      <c r="E27" s="8">
        <f>1+1</f>
        <v>2</v>
      </c>
      <c r="F27" s="8"/>
      <c r="G27" s="8"/>
      <c r="H27" s="14"/>
      <c r="I27" s="8"/>
      <c r="J27" s="8"/>
      <c r="K27" s="7"/>
      <c r="L27" s="8"/>
      <c r="M27" s="7"/>
      <c r="N27" s="8"/>
      <c r="O27" s="8"/>
      <c r="P27" s="8"/>
      <c r="Q27" s="8"/>
      <c r="R27" s="8"/>
    </row>
    <row r="28" spans="1:18" ht="28.5" customHeight="1">
      <c r="A28" s="39" t="s">
        <v>182</v>
      </c>
      <c r="B28" s="7">
        <f>5+3+4+4+1+1</f>
        <v>18</v>
      </c>
      <c r="C28" s="7" t="s">
        <v>29</v>
      </c>
      <c r="D28" s="7" t="s">
        <v>21</v>
      </c>
      <c r="E28" s="8">
        <f>1+1+1+1+1+1</f>
        <v>6</v>
      </c>
      <c r="F28" s="8"/>
      <c r="G28" s="8">
        <f>1+1</f>
        <v>2</v>
      </c>
      <c r="H28" s="14">
        <f>1+1+1+1</f>
        <v>4</v>
      </c>
      <c r="I28" s="8"/>
      <c r="J28" s="8"/>
      <c r="K28" s="7"/>
      <c r="L28" s="8"/>
      <c r="M28" s="7"/>
      <c r="N28" s="8"/>
      <c r="O28" s="8"/>
      <c r="P28" s="8"/>
      <c r="Q28" s="8"/>
      <c r="R28" s="8"/>
    </row>
    <row r="29" spans="1:18" ht="42" customHeight="1">
      <c r="A29" s="39" t="s">
        <v>353</v>
      </c>
      <c r="B29" s="7">
        <f>5+5+3+1</f>
        <v>14</v>
      </c>
      <c r="C29" s="7" t="s">
        <v>20</v>
      </c>
      <c r="D29" s="7" t="s">
        <v>21</v>
      </c>
      <c r="E29" s="8">
        <f>1+1+1+1</f>
        <v>4</v>
      </c>
      <c r="F29" s="8"/>
      <c r="G29" s="8">
        <f>1+1</f>
        <v>2</v>
      </c>
      <c r="H29" s="14">
        <f>1+1+1</f>
        <v>3</v>
      </c>
      <c r="I29" s="8"/>
      <c r="J29" s="8"/>
      <c r="K29" s="7"/>
      <c r="L29" s="8"/>
      <c r="M29" s="7"/>
      <c r="N29" s="8"/>
      <c r="O29" s="8"/>
      <c r="P29" s="8"/>
      <c r="Q29" s="8"/>
      <c r="R29" s="8"/>
    </row>
    <row r="30" spans="1:18" ht="33" customHeight="1">
      <c r="A30" s="39" t="s">
        <v>354</v>
      </c>
      <c r="B30" s="7">
        <f>3+3+1+1</f>
        <v>8</v>
      </c>
      <c r="C30" s="7" t="s">
        <v>20</v>
      </c>
      <c r="D30" s="7" t="s">
        <v>21</v>
      </c>
      <c r="E30" s="8">
        <f>1+1+1+1</f>
        <v>4</v>
      </c>
      <c r="F30" s="8"/>
      <c r="G30" s="8">
        <f>1+1+1</f>
        <v>3</v>
      </c>
      <c r="H30" s="14"/>
      <c r="I30" s="8"/>
      <c r="J30" s="8"/>
      <c r="K30" s="7"/>
      <c r="L30" s="8"/>
      <c r="M30" s="7"/>
      <c r="N30" s="8"/>
      <c r="O30" s="8"/>
      <c r="P30" s="8"/>
      <c r="Q30" s="8"/>
      <c r="R30" s="8"/>
    </row>
    <row r="31" spans="1:18" ht="34.5" customHeight="1">
      <c r="A31" s="39" t="s">
        <v>101</v>
      </c>
      <c r="B31" s="7">
        <f>3+3+3</f>
        <v>9</v>
      </c>
      <c r="C31" s="7" t="s">
        <v>20</v>
      </c>
      <c r="D31" s="7" t="s">
        <v>21</v>
      </c>
      <c r="E31" s="8">
        <f>1+1+1</f>
        <v>3</v>
      </c>
      <c r="F31" s="8"/>
      <c r="G31" s="8">
        <f>1+1</f>
        <v>2</v>
      </c>
      <c r="H31" s="14">
        <f>1+1</f>
        <v>2</v>
      </c>
      <c r="I31" s="8"/>
      <c r="J31" s="8"/>
      <c r="K31" s="7"/>
      <c r="L31" s="8"/>
      <c r="M31" s="7"/>
      <c r="N31" s="8"/>
      <c r="O31" s="8"/>
      <c r="P31" s="8"/>
      <c r="Q31" s="8"/>
      <c r="R31" s="8"/>
    </row>
    <row r="32" spans="1:18" ht="33.75" customHeight="1">
      <c r="A32" s="39" t="s">
        <v>355</v>
      </c>
      <c r="B32" s="7">
        <f>3+3+3+1</f>
        <v>10</v>
      </c>
      <c r="C32" s="7" t="s">
        <v>20</v>
      </c>
      <c r="D32" s="7" t="s">
        <v>21</v>
      </c>
      <c r="E32" s="8">
        <f>1+1+1+1</f>
        <v>4</v>
      </c>
      <c r="F32" s="8"/>
      <c r="G32" s="8">
        <f>1+1+1+1</f>
        <v>4</v>
      </c>
      <c r="H32" s="14">
        <f>1+1</f>
        <v>2</v>
      </c>
      <c r="I32" s="8"/>
      <c r="J32" s="8"/>
      <c r="K32" s="7"/>
      <c r="L32" s="8"/>
      <c r="M32" s="7"/>
      <c r="N32" s="8"/>
      <c r="O32" s="8"/>
      <c r="P32" s="8"/>
      <c r="Q32" s="8"/>
      <c r="R32" s="8"/>
    </row>
    <row r="33" spans="1:18" ht="42.75" customHeight="1">
      <c r="A33" s="39" t="s">
        <v>171</v>
      </c>
      <c r="B33" s="7">
        <f>2+2+2+2+2</f>
        <v>10</v>
      </c>
      <c r="C33" s="7" t="s">
        <v>20</v>
      </c>
      <c r="D33" s="7" t="s">
        <v>21</v>
      </c>
      <c r="E33" s="8">
        <f>1+1+1+1+1</f>
        <v>5</v>
      </c>
      <c r="F33" s="8"/>
      <c r="G33" s="8"/>
      <c r="H33" s="14">
        <f>1+1</f>
        <v>2</v>
      </c>
      <c r="I33" s="8"/>
      <c r="J33" s="8"/>
      <c r="K33" s="7"/>
      <c r="L33" s="8"/>
      <c r="M33" s="7"/>
      <c r="N33" s="8"/>
      <c r="O33" s="8"/>
      <c r="P33" s="8"/>
      <c r="Q33" s="8"/>
      <c r="R33" s="8"/>
    </row>
    <row r="34" spans="1:18" ht="35.25" customHeight="1">
      <c r="A34" s="39" t="s">
        <v>356</v>
      </c>
      <c r="B34" s="7">
        <f>2+2+2+1+1+1</f>
        <v>9</v>
      </c>
      <c r="C34" s="7" t="s">
        <v>20</v>
      </c>
      <c r="D34" s="7" t="s">
        <v>21</v>
      </c>
      <c r="E34" s="8">
        <f>1+1+1+1+1+1</f>
        <v>6</v>
      </c>
      <c r="F34" s="8"/>
      <c r="G34" s="8">
        <f>1+1+1</f>
        <v>3</v>
      </c>
      <c r="H34" s="14">
        <f>1+1+1</f>
        <v>3</v>
      </c>
      <c r="I34" s="8"/>
      <c r="J34" s="8">
        <v>1</v>
      </c>
      <c r="K34" s="7"/>
      <c r="L34" s="8"/>
      <c r="M34" s="7"/>
      <c r="N34" s="8"/>
      <c r="O34" s="8"/>
      <c r="P34" s="8"/>
      <c r="Q34" s="8"/>
      <c r="R34" s="8"/>
    </row>
    <row r="35" spans="1:18" ht="42.75" customHeight="1">
      <c r="A35" s="39" t="s">
        <v>357</v>
      </c>
      <c r="B35" s="7">
        <f>2+2+2+2</f>
        <v>8</v>
      </c>
      <c r="C35" s="7" t="s">
        <v>20</v>
      </c>
      <c r="D35" s="7" t="s">
        <v>21</v>
      </c>
      <c r="E35" s="8">
        <f>1+1+1+1</f>
        <v>4</v>
      </c>
      <c r="F35" s="8"/>
      <c r="G35" s="8">
        <f>1+1</f>
        <v>2</v>
      </c>
      <c r="H35" s="14">
        <f>1+1</f>
        <v>2</v>
      </c>
      <c r="I35" s="8"/>
      <c r="J35" s="8"/>
      <c r="K35" s="7"/>
      <c r="L35" s="8"/>
      <c r="M35" s="7"/>
      <c r="N35" s="8"/>
      <c r="O35" s="8"/>
      <c r="P35" s="8"/>
      <c r="Q35" s="8"/>
      <c r="R35" s="8"/>
    </row>
    <row r="36" spans="1:18" ht="45.75" customHeight="1">
      <c r="A36" s="39" t="s">
        <v>191</v>
      </c>
      <c r="B36" s="7">
        <f>2+2+2</f>
        <v>6</v>
      </c>
      <c r="C36" s="7" t="s">
        <v>20</v>
      </c>
      <c r="D36" s="7" t="s">
        <v>21</v>
      </c>
      <c r="E36" s="8">
        <f>1+1+1</f>
        <v>3</v>
      </c>
      <c r="F36" s="8"/>
      <c r="G36" s="8"/>
      <c r="H36" s="14"/>
      <c r="I36" s="8"/>
      <c r="J36" s="8"/>
      <c r="K36" s="7"/>
      <c r="L36" s="8"/>
      <c r="M36" s="7"/>
      <c r="N36" s="8"/>
      <c r="O36" s="8"/>
      <c r="P36" s="8"/>
      <c r="Q36" s="8"/>
      <c r="R36" s="8"/>
    </row>
    <row r="37" spans="1:18" ht="45.75" customHeight="1">
      <c r="A37" s="39" t="s">
        <v>358</v>
      </c>
      <c r="B37" s="7">
        <v>2</v>
      </c>
      <c r="C37" s="7" t="s">
        <v>20</v>
      </c>
      <c r="D37" s="7" t="s">
        <v>21</v>
      </c>
      <c r="E37" s="8">
        <v>1</v>
      </c>
      <c r="F37" s="8"/>
      <c r="G37" s="8"/>
      <c r="H37" s="14"/>
      <c r="I37" s="8"/>
      <c r="J37" s="8"/>
      <c r="K37" s="7"/>
      <c r="L37" s="8"/>
      <c r="M37" s="7"/>
      <c r="N37" s="8"/>
      <c r="O37" s="8"/>
      <c r="P37" s="8"/>
      <c r="Q37" s="8"/>
      <c r="R37" s="8"/>
    </row>
    <row r="38" spans="1:18" ht="35.25" customHeight="1">
      <c r="A38" s="39" t="s">
        <v>198</v>
      </c>
      <c r="B38" s="7">
        <f>2+2</f>
        <v>4</v>
      </c>
      <c r="C38" s="7" t="s">
        <v>20</v>
      </c>
      <c r="D38" s="7" t="s">
        <v>21</v>
      </c>
      <c r="E38" s="8">
        <f>1+1</f>
        <v>2</v>
      </c>
      <c r="F38" s="8"/>
      <c r="G38" s="8"/>
      <c r="H38" s="14"/>
      <c r="I38" s="8"/>
      <c r="J38" s="8"/>
      <c r="K38" s="7"/>
      <c r="L38" s="8"/>
      <c r="M38" s="7"/>
      <c r="N38" s="8"/>
      <c r="O38" s="8"/>
      <c r="P38" s="8"/>
      <c r="Q38" s="8"/>
      <c r="R38" s="8"/>
    </row>
    <row r="39" spans="1:18" ht="40.5" customHeight="1">
      <c r="A39" s="39" t="s">
        <v>126</v>
      </c>
      <c r="B39" s="7">
        <f>2+2+2</f>
        <v>6</v>
      </c>
      <c r="C39" s="7" t="s">
        <v>20</v>
      </c>
      <c r="D39" s="7" t="s">
        <v>21</v>
      </c>
      <c r="E39" s="8">
        <f>1+1+1</f>
        <v>3</v>
      </c>
      <c r="F39" s="8"/>
      <c r="G39" s="8"/>
      <c r="H39" s="14">
        <v>1</v>
      </c>
      <c r="I39" s="8"/>
      <c r="J39" s="8"/>
      <c r="K39" s="7"/>
      <c r="L39" s="8"/>
      <c r="M39" s="7"/>
      <c r="N39" s="8"/>
      <c r="O39" s="8"/>
      <c r="P39" s="8"/>
      <c r="Q39" s="8"/>
      <c r="R39" s="8"/>
    </row>
    <row r="40" spans="1:18" ht="36" customHeight="1">
      <c r="A40" s="39" t="s">
        <v>359</v>
      </c>
      <c r="B40" s="7">
        <v>2</v>
      </c>
      <c r="C40" s="7" t="s">
        <v>20</v>
      </c>
      <c r="D40" s="7" t="s">
        <v>21</v>
      </c>
      <c r="E40" s="8">
        <v>1</v>
      </c>
      <c r="F40" s="8"/>
      <c r="G40" s="8">
        <v>1</v>
      </c>
      <c r="H40" s="14"/>
      <c r="I40" s="8"/>
      <c r="J40" s="8"/>
      <c r="K40" s="7"/>
      <c r="L40" s="8"/>
      <c r="M40" s="7"/>
      <c r="N40" s="8"/>
      <c r="O40" s="8"/>
      <c r="P40" s="8"/>
      <c r="Q40" s="8"/>
      <c r="R40" s="8"/>
    </row>
    <row r="41" spans="1:18" ht="42" customHeight="1">
      <c r="A41" s="39" t="s">
        <v>86</v>
      </c>
      <c r="B41" s="7">
        <f>2+2</f>
        <v>4</v>
      </c>
      <c r="C41" s="7" t="s">
        <v>20</v>
      </c>
      <c r="D41" s="7" t="s">
        <v>21</v>
      </c>
      <c r="E41" s="8">
        <f>1+1</f>
        <v>2</v>
      </c>
      <c r="F41" s="8"/>
      <c r="G41" s="8"/>
      <c r="H41" s="14">
        <f>1+1</f>
        <v>2</v>
      </c>
      <c r="I41" s="8"/>
      <c r="J41" s="8"/>
      <c r="K41" s="7"/>
      <c r="L41" s="8"/>
      <c r="M41" s="7"/>
      <c r="N41" s="8"/>
      <c r="O41" s="8"/>
      <c r="P41" s="8"/>
      <c r="Q41" s="8"/>
      <c r="R41" s="8"/>
    </row>
    <row r="42" spans="1:18" ht="39" customHeight="1">
      <c r="A42" s="39" t="s">
        <v>360</v>
      </c>
      <c r="B42" s="7">
        <f>2+2+2</f>
        <v>6</v>
      </c>
      <c r="C42" s="7" t="s">
        <v>20</v>
      </c>
      <c r="D42" s="7" t="s">
        <v>21</v>
      </c>
      <c r="E42" s="8">
        <f>1+1+1</f>
        <v>3</v>
      </c>
      <c r="F42" s="8"/>
      <c r="G42" s="8"/>
      <c r="H42" s="14">
        <v>1</v>
      </c>
      <c r="I42" s="8"/>
      <c r="J42" s="8"/>
      <c r="K42" s="7"/>
      <c r="L42" s="8"/>
      <c r="M42" s="7"/>
      <c r="N42" s="8"/>
      <c r="O42" s="8"/>
      <c r="P42" s="8"/>
      <c r="Q42" s="8"/>
      <c r="R42" s="8"/>
    </row>
    <row r="43" spans="1:18" ht="42" customHeight="1">
      <c r="A43" s="39" t="s">
        <v>361</v>
      </c>
      <c r="B43" s="7">
        <f>2+2+2+2+1</f>
        <v>9</v>
      </c>
      <c r="C43" s="7" t="s">
        <v>20</v>
      </c>
      <c r="D43" s="7" t="s">
        <v>21</v>
      </c>
      <c r="E43" s="8">
        <f>1+1+1+1+1</f>
        <v>5</v>
      </c>
      <c r="F43" s="8"/>
      <c r="G43" s="8">
        <f>1+1</f>
        <v>2</v>
      </c>
      <c r="H43" s="14">
        <f>1+1+1</f>
        <v>3</v>
      </c>
      <c r="I43" s="8"/>
      <c r="J43" s="8"/>
      <c r="K43" s="7"/>
      <c r="L43" s="8"/>
      <c r="M43" s="7"/>
      <c r="N43" s="8"/>
      <c r="O43" s="8"/>
      <c r="P43" s="8"/>
      <c r="Q43" s="8"/>
      <c r="R43" s="8"/>
    </row>
    <row r="44" spans="1:18" ht="33.75" customHeight="1">
      <c r="A44" s="39" t="s">
        <v>187</v>
      </c>
      <c r="B44" s="7">
        <v>4</v>
      </c>
      <c r="C44" s="7" t="s">
        <v>20</v>
      </c>
      <c r="D44" s="7" t="s">
        <v>21</v>
      </c>
      <c r="E44" s="8">
        <v>1</v>
      </c>
      <c r="F44" s="8"/>
      <c r="G44" s="8"/>
      <c r="H44" s="14">
        <v>1</v>
      </c>
      <c r="I44" s="8"/>
      <c r="J44" s="8"/>
      <c r="K44" s="7"/>
      <c r="L44" s="8"/>
      <c r="M44" s="7"/>
      <c r="N44" s="8"/>
      <c r="O44" s="8"/>
      <c r="P44" s="8"/>
      <c r="Q44" s="8"/>
      <c r="R44" s="8"/>
    </row>
    <row r="45" spans="1:18" ht="43.5" customHeight="1">
      <c r="A45" s="39" t="s">
        <v>233</v>
      </c>
      <c r="B45" s="7">
        <f>4+3+3+4+4+4+4+4+1+1+1+1+1+1+1+1+1</f>
        <v>39</v>
      </c>
      <c r="C45" s="7" t="s">
        <v>20</v>
      </c>
      <c r="D45" s="7" t="s">
        <v>21</v>
      </c>
      <c r="E45" s="8">
        <f>1+1+1+1+1+1+1+1+1+1+1+1+1+1+1+1+1</f>
        <v>17</v>
      </c>
      <c r="F45" s="8"/>
      <c r="G45" s="8">
        <f>1+1+1+1+1+1+1+1+1+1</f>
        <v>10</v>
      </c>
      <c r="H45" s="14">
        <f>1+1+1+1</f>
        <v>4</v>
      </c>
      <c r="I45" s="8"/>
      <c r="J45" s="8"/>
      <c r="K45" s="7">
        <v>1</v>
      </c>
      <c r="L45" s="8"/>
      <c r="M45" s="7"/>
      <c r="N45" s="8"/>
      <c r="O45" s="8"/>
      <c r="P45" s="8"/>
      <c r="Q45" s="8"/>
      <c r="R45" s="8"/>
    </row>
    <row r="46" spans="1:18" ht="41.25" customHeight="1">
      <c r="A46" s="39" t="s">
        <v>181</v>
      </c>
      <c r="B46" s="7">
        <f>4+3+4+1+1+1</f>
        <v>14</v>
      </c>
      <c r="C46" s="7" t="s">
        <v>20</v>
      </c>
      <c r="D46" s="7" t="s">
        <v>21</v>
      </c>
      <c r="E46" s="8">
        <f>1+1+1+1+1+1</f>
        <v>6</v>
      </c>
      <c r="F46" s="8"/>
      <c r="G46" s="8">
        <f>1+1+1</f>
        <v>3</v>
      </c>
      <c r="H46" s="14">
        <v>1</v>
      </c>
      <c r="I46" s="8"/>
      <c r="J46" s="8"/>
      <c r="K46" s="7"/>
      <c r="L46" s="8"/>
      <c r="M46" s="7"/>
      <c r="N46" s="8"/>
      <c r="O46" s="8"/>
      <c r="P46" s="8"/>
      <c r="Q46" s="8"/>
      <c r="R46" s="8"/>
    </row>
    <row r="47" spans="1:18" ht="44.25" customHeight="1">
      <c r="A47" s="39" t="s">
        <v>153</v>
      </c>
      <c r="B47" s="7">
        <v>3</v>
      </c>
      <c r="C47" s="7" t="s">
        <v>20</v>
      </c>
      <c r="D47" s="7" t="s">
        <v>21</v>
      </c>
      <c r="E47" s="8">
        <v>1</v>
      </c>
      <c r="F47" s="8"/>
      <c r="G47" s="8"/>
      <c r="H47" s="14"/>
      <c r="I47" s="8"/>
      <c r="J47" s="8"/>
      <c r="K47" s="7">
        <v>1</v>
      </c>
      <c r="L47" s="8"/>
      <c r="M47" s="7"/>
      <c r="N47" s="8"/>
      <c r="O47" s="8"/>
      <c r="P47" s="8"/>
      <c r="Q47" s="8"/>
      <c r="R47" s="8"/>
    </row>
    <row r="48" spans="1:18" ht="48" customHeight="1">
      <c r="A48" s="39" t="s">
        <v>89</v>
      </c>
      <c r="B48" s="7">
        <f>3+4+4+3+1+1</f>
        <v>16</v>
      </c>
      <c r="C48" s="7" t="s">
        <v>20</v>
      </c>
      <c r="D48" s="7" t="s">
        <v>21</v>
      </c>
      <c r="E48" s="8">
        <f>1+1+1+1+1+1</f>
        <v>6</v>
      </c>
      <c r="F48" s="8"/>
      <c r="G48" s="8">
        <f>1+1+1+1</f>
        <v>4</v>
      </c>
      <c r="H48" s="14">
        <v>1</v>
      </c>
      <c r="I48" s="8"/>
      <c r="J48" s="8"/>
      <c r="K48" s="7">
        <v>1</v>
      </c>
      <c r="L48" s="8"/>
      <c r="M48" s="7"/>
      <c r="N48" s="8"/>
      <c r="O48" s="8"/>
      <c r="P48" s="8"/>
      <c r="Q48" s="8"/>
      <c r="R48" s="8"/>
    </row>
    <row r="49" spans="1:18" ht="39.75" customHeight="1">
      <c r="A49" s="39" t="s">
        <v>88</v>
      </c>
      <c r="B49" s="7">
        <f>3+4+2+4+1+1</f>
        <v>15</v>
      </c>
      <c r="C49" s="7" t="s">
        <v>20</v>
      </c>
      <c r="D49" s="7" t="s">
        <v>21</v>
      </c>
      <c r="E49" s="8">
        <f>1+1+1+1+1+1</f>
        <v>6</v>
      </c>
      <c r="F49" s="8"/>
      <c r="G49" s="8">
        <f>1+1+1+1</f>
        <v>4</v>
      </c>
      <c r="H49" s="14">
        <v>1</v>
      </c>
      <c r="I49" s="8"/>
      <c r="J49" s="8"/>
      <c r="K49" s="7">
        <v>1</v>
      </c>
      <c r="L49" s="8"/>
      <c r="M49" s="7"/>
      <c r="N49" s="8"/>
      <c r="O49" s="8"/>
      <c r="P49" s="8"/>
      <c r="Q49" s="8"/>
      <c r="R49" s="8"/>
    </row>
    <row r="50" spans="1:18" ht="42" customHeight="1">
      <c r="A50" s="39" t="s">
        <v>362</v>
      </c>
      <c r="B50" s="7">
        <f>4+3+1</f>
        <v>8</v>
      </c>
      <c r="C50" s="7" t="s">
        <v>20</v>
      </c>
      <c r="D50" s="7" t="s">
        <v>21</v>
      </c>
      <c r="E50" s="8">
        <f>1+1+1</f>
        <v>3</v>
      </c>
      <c r="F50" s="8"/>
      <c r="G50" s="8">
        <f>1+1</f>
        <v>2</v>
      </c>
      <c r="H50" s="14">
        <v>1</v>
      </c>
      <c r="I50" s="8"/>
      <c r="J50" s="8">
        <v>1</v>
      </c>
      <c r="K50" s="7"/>
      <c r="L50" s="8"/>
      <c r="M50" s="7"/>
      <c r="N50" s="8"/>
      <c r="O50" s="8"/>
      <c r="P50" s="8"/>
      <c r="Q50" s="8"/>
      <c r="R50" s="8"/>
    </row>
    <row r="51" spans="1:18" ht="42" customHeight="1">
      <c r="A51" s="39" t="s">
        <v>343</v>
      </c>
      <c r="B51" s="7">
        <f>3+1</f>
        <v>4</v>
      </c>
      <c r="C51" s="7" t="s">
        <v>112</v>
      </c>
      <c r="D51" s="7" t="s">
        <v>21</v>
      </c>
      <c r="E51" s="8">
        <f>1+1</f>
        <v>2</v>
      </c>
      <c r="F51" s="8"/>
      <c r="G51" s="8">
        <f>1+1</f>
        <v>2</v>
      </c>
      <c r="H51" s="14">
        <v>1</v>
      </c>
      <c r="I51" s="8"/>
      <c r="J51" s="8"/>
      <c r="K51" s="7"/>
      <c r="L51" s="8"/>
      <c r="M51" s="7"/>
      <c r="N51" s="8"/>
      <c r="O51" s="8"/>
      <c r="P51" s="8"/>
      <c r="Q51" s="8"/>
      <c r="R51" s="8"/>
    </row>
    <row r="52" spans="1:18" ht="43.5" customHeight="1">
      <c r="A52" s="39" t="s">
        <v>195</v>
      </c>
      <c r="B52" s="7">
        <v>3</v>
      </c>
      <c r="C52" s="7" t="s">
        <v>20</v>
      </c>
      <c r="D52" s="7" t="s">
        <v>21</v>
      </c>
      <c r="E52" s="8">
        <v>1</v>
      </c>
      <c r="F52" s="8"/>
      <c r="G52" s="8"/>
      <c r="H52" s="14"/>
      <c r="I52" s="8"/>
      <c r="J52" s="8"/>
      <c r="K52" s="7"/>
      <c r="L52" s="8"/>
      <c r="M52" s="7"/>
      <c r="N52" s="8"/>
      <c r="O52" s="8">
        <v>1</v>
      </c>
      <c r="P52" s="8"/>
      <c r="Q52" s="8"/>
      <c r="R52" s="8"/>
    </row>
    <row r="53" spans="1:18" ht="42" customHeight="1">
      <c r="A53" s="39" t="s">
        <v>179</v>
      </c>
      <c r="B53" s="7">
        <v>2</v>
      </c>
      <c r="C53" s="7" t="s">
        <v>20</v>
      </c>
      <c r="D53" s="7" t="s">
        <v>21</v>
      </c>
      <c r="E53" s="8">
        <v>1</v>
      </c>
      <c r="F53" s="8"/>
      <c r="G53" s="8">
        <v>1</v>
      </c>
      <c r="H53" s="14"/>
      <c r="I53" s="8"/>
      <c r="J53" s="8"/>
      <c r="K53" s="7"/>
      <c r="L53" s="8"/>
      <c r="M53" s="7"/>
      <c r="N53" s="8"/>
      <c r="O53" s="8"/>
      <c r="P53" s="8"/>
      <c r="Q53" s="8"/>
      <c r="R53" s="8"/>
    </row>
    <row r="54" spans="1:18" ht="40.5" customHeight="1">
      <c r="A54" s="39" t="s">
        <v>299</v>
      </c>
      <c r="B54" s="7">
        <v>4</v>
      </c>
      <c r="C54" s="7" t="s">
        <v>20</v>
      </c>
      <c r="D54" s="7" t="s">
        <v>21</v>
      </c>
      <c r="E54" s="8">
        <v>1</v>
      </c>
      <c r="F54" s="8"/>
      <c r="G54" s="8">
        <v>1</v>
      </c>
      <c r="H54" s="14"/>
      <c r="I54" s="8"/>
      <c r="J54" s="8"/>
      <c r="K54" s="7"/>
      <c r="L54" s="8"/>
      <c r="M54" s="7"/>
      <c r="N54" s="8"/>
      <c r="O54" s="8"/>
      <c r="P54" s="8"/>
      <c r="Q54" s="8"/>
      <c r="R54" s="8"/>
    </row>
    <row r="55" spans="1:18" ht="45.75" customHeight="1">
      <c r="A55" s="39" t="s">
        <v>174</v>
      </c>
      <c r="B55" s="7">
        <f>1+1</f>
        <v>2</v>
      </c>
      <c r="C55" s="7" t="s">
        <v>20</v>
      </c>
      <c r="D55" s="7" t="s">
        <v>21</v>
      </c>
      <c r="E55" s="8">
        <v>2</v>
      </c>
      <c r="F55" s="8"/>
      <c r="G55" s="8">
        <f>1+1</f>
        <v>2</v>
      </c>
      <c r="H55" s="14"/>
      <c r="I55" s="8"/>
      <c r="J55" s="8"/>
      <c r="K55" s="7"/>
      <c r="L55" s="8"/>
      <c r="M55" s="7"/>
      <c r="N55" s="8"/>
      <c r="O55" s="8"/>
      <c r="P55" s="8"/>
      <c r="Q55" s="8"/>
      <c r="R55" s="8"/>
    </row>
    <row r="56" spans="1:18" ht="41.25" customHeight="1">
      <c r="A56" s="39" t="s">
        <v>155</v>
      </c>
      <c r="B56" s="7">
        <v>1</v>
      </c>
      <c r="C56" s="7" t="s">
        <v>44</v>
      </c>
      <c r="D56" s="7" t="s">
        <v>21</v>
      </c>
      <c r="E56" s="8">
        <v>1</v>
      </c>
      <c r="F56" s="8"/>
      <c r="G56" s="8">
        <v>1</v>
      </c>
      <c r="H56" s="14"/>
      <c r="I56" s="8"/>
      <c r="J56" s="8"/>
      <c r="K56" s="7"/>
      <c r="L56" s="8"/>
      <c r="M56" s="7"/>
      <c r="N56" s="8"/>
      <c r="O56" s="8"/>
      <c r="P56" s="8"/>
      <c r="Q56" s="8"/>
      <c r="R56" s="8"/>
    </row>
    <row r="57" spans="1:18" ht="44.25" customHeight="1">
      <c r="A57" s="39" t="s">
        <v>363</v>
      </c>
      <c r="B57" s="7">
        <v>109</v>
      </c>
      <c r="C57" s="7" t="s">
        <v>20</v>
      </c>
      <c r="D57" s="7" t="s">
        <v>21</v>
      </c>
      <c r="E57" s="8">
        <v>24</v>
      </c>
      <c r="F57" s="8"/>
      <c r="G57" s="8">
        <v>15</v>
      </c>
      <c r="H57" s="14">
        <v>4</v>
      </c>
      <c r="I57" s="8"/>
      <c r="J57" s="8">
        <v>2</v>
      </c>
      <c r="K57" s="7">
        <v>2</v>
      </c>
      <c r="L57" s="8"/>
      <c r="M57" s="7">
        <v>1</v>
      </c>
      <c r="N57" s="8"/>
      <c r="O57" s="8"/>
      <c r="P57" s="8"/>
      <c r="Q57" s="8"/>
      <c r="R57" s="8"/>
    </row>
    <row r="58" spans="1:18" ht="40.5" customHeight="1">
      <c r="A58" s="39" t="s">
        <v>106</v>
      </c>
      <c r="B58" s="7">
        <v>1</v>
      </c>
      <c r="C58" s="7" t="s">
        <v>20</v>
      </c>
      <c r="D58" s="7" t="s">
        <v>21</v>
      </c>
      <c r="E58" s="8">
        <v>1</v>
      </c>
      <c r="F58" s="8"/>
      <c r="G58" s="8"/>
      <c r="H58" s="14"/>
      <c r="I58" s="8">
        <v>1</v>
      </c>
      <c r="J58" s="8"/>
      <c r="K58" s="7"/>
      <c r="L58" s="8"/>
      <c r="M58" s="7"/>
      <c r="N58" s="8"/>
      <c r="O58" s="8"/>
      <c r="P58" s="8"/>
      <c r="Q58" s="8"/>
      <c r="R58" s="8"/>
    </row>
    <row r="59" spans="1:18" ht="39.75" customHeight="1">
      <c r="A59" s="39" t="s">
        <v>365</v>
      </c>
      <c r="B59" s="7">
        <v>1</v>
      </c>
      <c r="C59" s="7" t="s">
        <v>20</v>
      </c>
      <c r="D59" s="7" t="s">
        <v>21</v>
      </c>
      <c r="E59" s="8">
        <v>1</v>
      </c>
      <c r="F59" s="8"/>
      <c r="G59" s="8"/>
      <c r="H59" s="14"/>
      <c r="I59" s="8"/>
      <c r="J59" s="8">
        <v>1</v>
      </c>
      <c r="K59" s="7"/>
      <c r="L59" s="8"/>
      <c r="M59" s="7"/>
      <c r="N59" s="8"/>
      <c r="O59" s="8"/>
      <c r="P59" s="8"/>
      <c r="Q59" s="8"/>
      <c r="R59" s="8"/>
    </row>
    <row r="60" spans="1:18" ht="28.5">
      <c r="A60" s="39"/>
      <c r="B60" s="7"/>
      <c r="C60" s="7" t="s">
        <v>20</v>
      </c>
      <c r="D60" s="7" t="s">
        <v>21</v>
      </c>
      <c r="E60" s="8">
        <f>SUM(E5:E59)</f>
        <v>204</v>
      </c>
      <c r="F60" s="8"/>
      <c r="G60" s="8"/>
      <c r="H60" s="14"/>
      <c r="I60" s="8"/>
      <c r="J60" s="8"/>
      <c r="K60" s="7"/>
      <c r="L60" s="8"/>
      <c r="M60" s="7"/>
      <c r="N60" s="8"/>
      <c r="O60" s="8"/>
      <c r="P60" s="8"/>
      <c r="Q60" s="8"/>
      <c r="R60" s="8"/>
    </row>
    <row r="61" spans="1:18" ht="28.5">
      <c r="A61" s="39"/>
      <c r="B61" s="7"/>
      <c r="C61" s="7" t="s">
        <v>20</v>
      </c>
      <c r="D61" s="7" t="s">
        <v>21</v>
      </c>
      <c r="E61" s="8"/>
      <c r="F61" s="8"/>
      <c r="G61" s="8"/>
      <c r="H61" s="14"/>
      <c r="I61" s="8"/>
      <c r="J61" s="8"/>
      <c r="K61" s="7"/>
      <c r="L61" s="8"/>
      <c r="M61" s="7"/>
      <c r="N61" s="8"/>
      <c r="O61" s="8"/>
      <c r="P61" s="8"/>
      <c r="Q61" s="8"/>
      <c r="R61" s="8"/>
    </row>
    <row r="62" spans="1:18" ht="47.25" customHeight="1">
      <c r="A62" s="39"/>
      <c r="B62" s="7"/>
      <c r="C62" s="7" t="s">
        <v>49</v>
      </c>
      <c r="D62" s="7" t="s">
        <v>21</v>
      </c>
      <c r="E62" s="8"/>
      <c r="F62" s="8"/>
      <c r="G62" s="8"/>
      <c r="H62" s="14"/>
      <c r="I62" s="8"/>
      <c r="J62" s="8"/>
      <c r="K62" s="7"/>
      <c r="L62" s="8"/>
      <c r="M62" s="7"/>
      <c r="N62" s="8"/>
      <c r="O62" s="8"/>
      <c r="P62" s="8"/>
      <c r="Q62" s="8"/>
      <c r="R62" s="8"/>
    </row>
    <row r="63" spans="1:18" ht="35.25" customHeight="1">
      <c r="A63" s="39"/>
      <c r="B63" s="7"/>
      <c r="C63" s="7" t="s">
        <v>20</v>
      </c>
      <c r="D63" s="7" t="s">
        <v>21</v>
      </c>
      <c r="E63" s="8"/>
      <c r="F63" s="8"/>
      <c r="G63" s="8"/>
      <c r="H63" s="14"/>
      <c r="I63" s="8"/>
      <c r="J63" s="8"/>
      <c r="K63" s="7"/>
      <c r="L63" s="8"/>
      <c r="M63" s="7"/>
      <c r="N63" s="8"/>
      <c r="O63" s="8"/>
      <c r="P63" s="8"/>
      <c r="Q63" s="8"/>
      <c r="R63" s="8"/>
    </row>
    <row r="64" spans="1:18" ht="40.5" customHeight="1">
      <c r="A64" s="39"/>
      <c r="B64" s="7"/>
      <c r="C64" s="7" t="s">
        <v>20</v>
      </c>
      <c r="D64" s="7" t="s">
        <v>21</v>
      </c>
      <c r="E64" s="8"/>
      <c r="F64" s="8"/>
      <c r="G64" s="8"/>
      <c r="H64" s="14"/>
      <c r="I64" s="8"/>
      <c r="J64" s="8"/>
      <c r="K64" s="7"/>
      <c r="L64" s="8"/>
      <c r="M64" s="7"/>
      <c r="N64" s="8"/>
      <c r="O64" s="8"/>
      <c r="P64" s="8"/>
      <c r="Q64" s="8"/>
      <c r="R64" s="8"/>
    </row>
    <row r="65" spans="1:18" ht="39" customHeight="1">
      <c r="A65" s="39"/>
      <c r="B65" s="7"/>
      <c r="C65" s="7" t="s">
        <v>20</v>
      </c>
      <c r="D65" s="7" t="s">
        <v>21</v>
      </c>
      <c r="E65" s="8"/>
      <c r="F65" s="8"/>
      <c r="G65" s="8"/>
      <c r="H65" s="14"/>
      <c r="I65" s="8"/>
      <c r="J65" s="8"/>
      <c r="K65" s="7"/>
      <c r="L65" s="8"/>
      <c r="M65" s="7"/>
      <c r="N65" s="8"/>
      <c r="O65" s="8"/>
      <c r="P65" s="8"/>
      <c r="Q65" s="8"/>
      <c r="R65" s="8"/>
    </row>
    <row r="66" spans="1:18" ht="43.5" customHeight="1">
      <c r="A66" s="39"/>
      <c r="B66" s="7"/>
      <c r="C66" s="7" t="s">
        <v>36</v>
      </c>
      <c r="D66" s="7" t="s">
        <v>21</v>
      </c>
      <c r="E66" s="8"/>
      <c r="F66" s="8"/>
      <c r="G66" s="8"/>
      <c r="H66" s="14"/>
      <c r="I66" s="8"/>
      <c r="J66" s="8"/>
      <c r="K66" s="7"/>
      <c r="L66" s="8"/>
      <c r="M66" s="7"/>
      <c r="N66" s="8"/>
      <c r="O66" s="8"/>
      <c r="P66" s="8"/>
      <c r="Q66" s="8"/>
      <c r="R66" s="8"/>
    </row>
    <row r="67" spans="1:18" ht="47.25" customHeight="1">
      <c r="A67" s="39"/>
      <c r="B67" s="7"/>
      <c r="C67" s="7" t="s">
        <v>20</v>
      </c>
      <c r="D67" s="7" t="s">
        <v>21</v>
      </c>
      <c r="E67" s="8"/>
      <c r="F67" s="8"/>
      <c r="G67" s="8"/>
      <c r="H67" s="14"/>
      <c r="I67" s="8"/>
      <c r="J67" s="8"/>
      <c r="K67" s="7"/>
      <c r="L67" s="8"/>
      <c r="M67" s="7"/>
      <c r="N67" s="8"/>
      <c r="O67" s="8"/>
      <c r="P67" s="8"/>
      <c r="Q67" s="8"/>
      <c r="R67" s="8"/>
    </row>
    <row r="68" spans="1:18" ht="37.5" customHeight="1">
      <c r="A68" s="39"/>
      <c r="B68" s="7"/>
      <c r="C68" s="7" t="s">
        <v>20</v>
      </c>
      <c r="D68" s="7" t="s">
        <v>21</v>
      </c>
      <c r="E68" s="8"/>
      <c r="F68" s="8"/>
      <c r="G68" s="8"/>
      <c r="H68" s="14"/>
      <c r="I68" s="8"/>
      <c r="J68" s="8"/>
      <c r="K68" s="7"/>
      <c r="L68" s="8"/>
      <c r="M68" s="7"/>
      <c r="N68" s="8"/>
      <c r="O68" s="8"/>
      <c r="P68" s="8"/>
      <c r="Q68" s="8"/>
      <c r="R68" s="8"/>
    </row>
    <row r="69" spans="1:18" ht="40.5" customHeight="1">
      <c r="A69" s="37"/>
      <c r="B69" s="7"/>
      <c r="C69" s="7" t="s">
        <v>20</v>
      </c>
      <c r="D69" s="7" t="s">
        <v>21</v>
      </c>
      <c r="E69" s="8"/>
      <c r="F69" s="8"/>
      <c r="G69" s="8"/>
      <c r="H69" s="14"/>
      <c r="I69" s="8"/>
      <c r="J69" s="8"/>
      <c r="K69" s="7"/>
      <c r="L69" s="8"/>
      <c r="M69" s="7"/>
      <c r="N69" s="8"/>
      <c r="O69" s="8"/>
      <c r="P69" s="8"/>
      <c r="Q69" s="8"/>
      <c r="R69" s="8"/>
    </row>
    <row r="70" spans="1:18" ht="42" customHeight="1">
      <c r="A70" s="37"/>
      <c r="B70" s="7"/>
      <c r="C70" s="7" t="s">
        <v>20</v>
      </c>
      <c r="D70" s="7" t="s">
        <v>21</v>
      </c>
      <c r="E70" s="8"/>
      <c r="F70" s="8"/>
      <c r="G70" s="8"/>
      <c r="H70" s="14"/>
      <c r="I70" s="8"/>
      <c r="J70" s="8"/>
      <c r="K70" s="7"/>
      <c r="L70" s="8"/>
      <c r="M70" s="7"/>
      <c r="N70" s="8"/>
      <c r="O70" s="8"/>
      <c r="P70" s="8"/>
      <c r="Q70" s="8"/>
      <c r="R70" s="8"/>
    </row>
    <row r="71" spans="1:18" ht="42" customHeight="1">
      <c r="A71" s="37"/>
      <c r="B71" s="7"/>
      <c r="C71" s="7" t="s">
        <v>20</v>
      </c>
      <c r="D71" s="7" t="s">
        <v>21</v>
      </c>
      <c r="E71" s="8"/>
      <c r="F71" s="8"/>
      <c r="G71" s="8"/>
      <c r="H71" s="14"/>
      <c r="I71" s="8"/>
      <c r="J71" s="8"/>
      <c r="K71" s="7"/>
      <c r="L71" s="8"/>
      <c r="M71" s="7"/>
      <c r="N71" s="8"/>
      <c r="O71" s="8"/>
      <c r="P71" s="8"/>
      <c r="Q71" s="8"/>
      <c r="R71" s="8"/>
    </row>
    <row r="72" spans="1:18" ht="39" customHeight="1">
      <c r="A72" s="37"/>
      <c r="B72" s="7"/>
      <c r="C72" s="7" t="s">
        <v>20</v>
      </c>
      <c r="D72" s="7" t="s">
        <v>21</v>
      </c>
      <c r="E72" s="8"/>
      <c r="F72" s="8"/>
      <c r="G72" s="8"/>
      <c r="H72" s="14"/>
      <c r="I72" s="8"/>
      <c r="J72" s="8"/>
      <c r="K72" s="7"/>
      <c r="L72" s="8"/>
      <c r="M72" s="7"/>
      <c r="N72" s="8"/>
      <c r="O72" s="8"/>
      <c r="P72" s="8"/>
      <c r="Q72" s="8"/>
      <c r="R72" s="8"/>
    </row>
    <row r="73" spans="1:18" ht="36" customHeight="1">
      <c r="A73" s="37"/>
      <c r="B73" s="7"/>
      <c r="C73" s="7" t="s">
        <v>113</v>
      </c>
      <c r="D73" s="7" t="s">
        <v>21</v>
      </c>
      <c r="E73" s="8"/>
      <c r="F73" s="8"/>
      <c r="G73" s="8"/>
      <c r="H73" s="14"/>
      <c r="I73" s="8"/>
      <c r="J73" s="8"/>
      <c r="K73" s="7"/>
      <c r="L73" s="8"/>
      <c r="M73" s="7"/>
      <c r="N73" s="8"/>
      <c r="O73" s="8"/>
      <c r="P73" s="8"/>
      <c r="Q73" s="8"/>
      <c r="R73" s="8"/>
    </row>
    <row r="74" spans="1:18" ht="37.5" customHeight="1">
      <c r="A74" s="37"/>
      <c r="B74" s="7"/>
      <c r="C74" s="7" t="s">
        <v>20</v>
      </c>
      <c r="D74" s="7" t="s">
        <v>21</v>
      </c>
      <c r="E74" s="8"/>
      <c r="F74" s="8"/>
      <c r="G74" s="8"/>
      <c r="H74" s="14"/>
      <c r="I74" s="8"/>
      <c r="J74" s="8"/>
      <c r="K74" s="7"/>
      <c r="L74" s="8"/>
      <c r="M74" s="7"/>
      <c r="N74" s="8"/>
      <c r="O74" s="8"/>
      <c r="P74" s="8"/>
      <c r="Q74" s="8"/>
      <c r="R74" s="8"/>
    </row>
    <row r="75" spans="1:18" ht="44.25" customHeight="1">
      <c r="A75" s="37"/>
      <c r="B75" s="7"/>
      <c r="C75" s="7" t="s">
        <v>20</v>
      </c>
      <c r="D75" s="7" t="s">
        <v>21</v>
      </c>
      <c r="E75" s="8"/>
      <c r="F75" s="8"/>
      <c r="G75" s="8"/>
      <c r="H75" s="14"/>
      <c r="I75" s="8"/>
      <c r="J75" s="8"/>
      <c r="K75" s="7"/>
      <c r="L75" s="8"/>
      <c r="M75" s="7"/>
      <c r="N75" s="8"/>
      <c r="O75" s="8"/>
      <c r="P75" s="8"/>
      <c r="Q75" s="8"/>
      <c r="R75" s="8"/>
    </row>
    <row r="76" spans="1:18" ht="50.25" customHeight="1">
      <c r="A76" s="37"/>
      <c r="B76" s="7"/>
      <c r="C76" s="7" t="s">
        <v>113</v>
      </c>
      <c r="D76" s="7" t="s">
        <v>21</v>
      </c>
      <c r="E76" s="8"/>
      <c r="F76" s="8"/>
      <c r="G76" s="8"/>
      <c r="H76" s="14"/>
      <c r="I76" s="8"/>
      <c r="J76" s="8"/>
      <c r="K76" s="7"/>
      <c r="L76" s="8"/>
      <c r="M76" s="7"/>
      <c r="N76" s="8"/>
      <c r="O76" s="8"/>
      <c r="P76" s="8"/>
      <c r="Q76" s="8"/>
      <c r="R76" s="8"/>
    </row>
    <row r="77" spans="1:18" ht="38.25" customHeight="1">
      <c r="A77" s="39"/>
      <c r="B77" s="7"/>
      <c r="C77" s="7" t="s">
        <v>20</v>
      </c>
      <c r="D77" s="7" t="s">
        <v>21</v>
      </c>
      <c r="E77" s="8"/>
      <c r="F77" s="8"/>
      <c r="G77" s="8"/>
      <c r="H77" s="14"/>
      <c r="I77" s="8"/>
      <c r="J77" s="8"/>
      <c r="K77" s="7"/>
      <c r="L77" s="8"/>
      <c r="M77" s="7"/>
      <c r="N77" s="8"/>
      <c r="O77" s="8"/>
      <c r="P77" s="8"/>
      <c r="Q77" s="8"/>
      <c r="R77" s="8"/>
    </row>
    <row r="78" spans="1:18" ht="48" customHeight="1">
      <c r="A78" s="39"/>
      <c r="B78" s="7"/>
      <c r="C78" s="7" t="s">
        <v>20</v>
      </c>
      <c r="D78" s="7" t="s">
        <v>21</v>
      </c>
      <c r="E78" s="8"/>
      <c r="F78" s="8"/>
      <c r="G78" s="8"/>
      <c r="H78" s="14"/>
      <c r="I78" s="8"/>
      <c r="J78" s="8"/>
      <c r="K78" s="7"/>
      <c r="L78" s="8"/>
      <c r="M78" s="7"/>
      <c r="N78" s="8"/>
      <c r="O78" s="8"/>
      <c r="P78" s="8"/>
      <c r="Q78" s="8"/>
      <c r="R78" s="8"/>
    </row>
    <row r="79" spans="1:18" ht="30.75" customHeight="1">
      <c r="A79" s="39"/>
      <c r="B79" s="7"/>
      <c r="C79" s="7" t="s">
        <v>20</v>
      </c>
      <c r="D79" s="7" t="s">
        <v>21</v>
      </c>
      <c r="E79" s="8"/>
      <c r="F79" s="8"/>
      <c r="G79" s="8"/>
      <c r="H79" s="14"/>
      <c r="I79" s="8"/>
      <c r="J79" s="8"/>
      <c r="K79" s="7"/>
      <c r="L79" s="8"/>
      <c r="M79" s="7"/>
      <c r="N79" s="8"/>
      <c r="O79" s="8"/>
      <c r="P79" s="8"/>
      <c r="Q79" s="8"/>
      <c r="R79" s="8"/>
    </row>
    <row r="80" spans="1:18" ht="38.25" customHeight="1">
      <c r="A80" s="39"/>
      <c r="B80" s="7"/>
      <c r="C80" s="7" t="s">
        <v>113</v>
      </c>
      <c r="D80" s="7" t="s">
        <v>21</v>
      </c>
      <c r="E80" s="8"/>
      <c r="F80" s="8"/>
      <c r="G80" s="8"/>
      <c r="H80" s="14"/>
      <c r="I80" s="8"/>
      <c r="J80" s="8"/>
      <c r="K80" s="7"/>
      <c r="L80" s="17"/>
      <c r="M80" s="7"/>
      <c r="N80" s="8"/>
      <c r="O80" s="17"/>
      <c r="P80" s="17"/>
      <c r="Q80" s="17"/>
      <c r="R80" s="17"/>
    </row>
    <row r="81" spans="1:18" ht="37.5" customHeight="1">
      <c r="A81" s="39"/>
      <c r="B81" s="7"/>
      <c r="C81" s="7" t="s">
        <v>113</v>
      </c>
      <c r="D81" s="7" t="s">
        <v>21</v>
      </c>
      <c r="E81" s="8"/>
      <c r="F81" s="8"/>
      <c r="G81" s="8"/>
      <c r="H81" s="14"/>
      <c r="I81" s="8"/>
      <c r="J81" s="8"/>
      <c r="K81" s="7"/>
      <c r="L81" s="15"/>
      <c r="M81" s="7"/>
      <c r="N81" s="8"/>
      <c r="O81" s="15"/>
      <c r="P81" s="15"/>
      <c r="Q81" s="15"/>
      <c r="R81" s="15"/>
    </row>
    <row r="82" spans="1:18" ht="42.75">
      <c r="A82" s="39"/>
      <c r="B82" s="7"/>
      <c r="C82" s="7" t="s">
        <v>26</v>
      </c>
      <c r="D82" s="7" t="s">
        <v>21</v>
      </c>
      <c r="E82" s="8"/>
      <c r="F82" s="8"/>
      <c r="G82" s="8"/>
      <c r="H82" s="14"/>
      <c r="I82" s="8"/>
      <c r="J82" s="8"/>
      <c r="K82" s="7"/>
      <c r="L82" s="15"/>
      <c r="M82" s="7"/>
      <c r="N82" s="8"/>
      <c r="O82" s="15"/>
      <c r="P82" s="15"/>
      <c r="Q82" s="15"/>
      <c r="R82" s="15"/>
    </row>
    <row r="83" spans="1:18" ht="46.5" customHeight="1">
      <c r="A83" s="39"/>
      <c r="B83" s="7"/>
      <c r="C83" s="7" t="s">
        <v>20</v>
      </c>
      <c r="D83" s="7" t="s">
        <v>21</v>
      </c>
      <c r="E83" s="8"/>
      <c r="F83" s="8"/>
      <c r="G83" s="8"/>
      <c r="H83" s="14"/>
      <c r="I83" s="8"/>
      <c r="J83" s="8"/>
      <c r="K83" s="7"/>
      <c r="L83" s="15"/>
      <c r="M83" s="7"/>
      <c r="N83" s="8"/>
      <c r="O83" s="15"/>
      <c r="P83" s="15"/>
      <c r="Q83" s="15"/>
      <c r="R83" s="15"/>
    </row>
    <row r="84" spans="1:18" ht="42" customHeight="1">
      <c r="A84" s="39"/>
      <c r="B84" s="7"/>
      <c r="C84" s="7" t="s">
        <v>20</v>
      </c>
      <c r="D84" s="7" t="s">
        <v>21</v>
      </c>
      <c r="E84" s="8"/>
      <c r="F84" s="8"/>
      <c r="G84" s="8"/>
      <c r="H84" s="14"/>
      <c r="I84" s="8"/>
      <c r="J84" s="8"/>
      <c r="K84" s="7"/>
      <c r="L84" s="15"/>
      <c r="M84" s="7"/>
      <c r="N84" s="8"/>
      <c r="O84" s="15"/>
      <c r="P84" s="15"/>
      <c r="Q84" s="15"/>
      <c r="R84" s="15"/>
    </row>
    <row r="85" spans="1:18" ht="28.5">
      <c r="A85" s="39"/>
      <c r="B85" s="7"/>
      <c r="C85" s="7" t="s">
        <v>20</v>
      </c>
      <c r="D85" s="7" t="s">
        <v>21</v>
      </c>
      <c r="E85" s="8"/>
      <c r="F85" s="8"/>
      <c r="G85" s="8"/>
      <c r="H85" s="14"/>
      <c r="I85" s="8"/>
      <c r="J85" s="8"/>
      <c r="K85" s="7"/>
      <c r="L85" s="15"/>
      <c r="M85" s="7"/>
      <c r="N85" s="8"/>
      <c r="O85" s="15"/>
      <c r="P85" s="15"/>
      <c r="Q85" s="15"/>
      <c r="R85" s="15"/>
    </row>
    <row r="86" spans="1:18" ht="47.25" customHeight="1">
      <c r="A86" s="39"/>
      <c r="B86" s="7"/>
      <c r="C86" s="7" t="s">
        <v>20</v>
      </c>
      <c r="D86" s="7" t="s">
        <v>21</v>
      </c>
      <c r="E86" s="8"/>
      <c r="F86" s="8"/>
      <c r="G86" s="8"/>
      <c r="H86" s="14"/>
      <c r="I86" s="8"/>
      <c r="J86" s="8"/>
      <c r="K86" s="7"/>
      <c r="L86" s="15"/>
      <c r="M86" s="7"/>
      <c r="N86" s="8"/>
      <c r="O86" s="15"/>
      <c r="P86" s="15"/>
      <c r="Q86" s="15"/>
      <c r="R86" s="15"/>
    </row>
    <row r="87" spans="1:18" ht="51" customHeight="1">
      <c r="A87" s="39"/>
      <c r="B87" s="7"/>
      <c r="C87" s="7" t="s">
        <v>20</v>
      </c>
      <c r="D87" s="7" t="s">
        <v>21</v>
      </c>
      <c r="E87" s="8"/>
      <c r="F87" s="8"/>
      <c r="G87" s="8"/>
      <c r="H87" s="14"/>
      <c r="I87" s="8"/>
      <c r="J87" s="8"/>
      <c r="K87" s="7"/>
      <c r="L87" s="15"/>
      <c r="M87" s="7"/>
      <c r="N87" s="8"/>
      <c r="O87" s="15"/>
      <c r="P87" s="15"/>
      <c r="Q87" s="15"/>
      <c r="R87" s="15"/>
    </row>
    <row r="88" spans="1:18" ht="48" customHeight="1">
      <c r="A88" s="39"/>
      <c r="B88" s="7"/>
      <c r="C88" s="7" t="s">
        <v>20</v>
      </c>
      <c r="D88" s="7" t="s">
        <v>21</v>
      </c>
      <c r="E88" s="8"/>
      <c r="F88" s="8"/>
      <c r="G88" s="8"/>
      <c r="H88" s="14"/>
      <c r="I88" s="8"/>
      <c r="J88" s="8"/>
      <c r="K88" s="7"/>
      <c r="L88" s="8"/>
      <c r="M88" s="7"/>
      <c r="N88" s="8"/>
      <c r="O88" s="8"/>
      <c r="P88" s="8"/>
      <c r="Q88" s="8"/>
      <c r="R88" s="8"/>
    </row>
    <row r="89" spans="1:18" ht="38.25" customHeight="1">
      <c r="A89" s="39"/>
      <c r="B89" s="7"/>
      <c r="C89" s="7" t="s">
        <v>20</v>
      </c>
      <c r="D89" s="7" t="s">
        <v>21</v>
      </c>
      <c r="E89" s="8"/>
      <c r="F89" s="8"/>
      <c r="G89" s="8"/>
      <c r="H89" s="14"/>
      <c r="I89" s="8"/>
      <c r="J89" s="8"/>
      <c r="K89" s="7"/>
      <c r="L89" s="8"/>
      <c r="M89" s="7"/>
      <c r="N89" s="8"/>
      <c r="O89" s="8"/>
      <c r="P89" s="8"/>
      <c r="Q89" s="8"/>
      <c r="R89" s="8"/>
    </row>
    <row r="90" spans="1:18" ht="28.5" hidden="1">
      <c r="A90" s="39"/>
      <c r="B90" s="7"/>
      <c r="C90" s="7" t="s">
        <v>20</v>
      </c>
      <c r="D90" s="7" t="s">
        <v>21</v>
      </c>
      <c r="E90" s="8"/>
      <c r="F90" s="8"/>
      <c r="G90" s="8"/>
      <c r="H90" s="14"/>
      <c r="I90" s="8"/>
      <c r="J90" s="8"/>
      <c r="K90" s="7"/>
      <c r="L90" s="8"/>
      <c r="M90" s="7"/>
      <c r="N90" s="8"/>
      <c r="O90" s="8"/>
      <c r="P90" s="8"/>
      <c r="Q90" s="8"/>
      <c r="R90" s="8"/>
    </row>
    <row r="91" spans="1:18" ht="45.75" customHeight="1">
      <c r="A91" s="65"/>
      <c r="B91" s="7"/>
      <c r="C91" s="7" t="s">
        <v>20</v>
      </c>
      <c r="D91" s="7" t="s">
        <v>21</v>
      </c>
      <c r="E91" s="8"/>
      <c r="F91" s="8"/>
      <c r="G91" s="8"/>
      <c r="H91" s="14"/>
      <c r="I91" s="8"/>
      <c r="J91" s="8"/>
      <c r="K91" s="7"/>
      <c r="L91" s="8"/>
      <c r="M91" s="7"/>
      <c r="N91" s="8"/>
      <c r="O91" s="8"/>
      <c r="P91" s="8"/>
      <c r="Q91" s="8"/>
      <c r="R91" s="8"/>
    </row>
    <row r="92" spans="1:18" ht="44.25" customHeight="1">
      <c r="A92" s="39"/>
      <c r="B92" s="7"/>
      <c r="C92" s="7" t="s">
        <v>20</v>
      </c>
      <c r="D92" s="7" t="s">
        <v>21</v>
      </c>
      <c r="E92" s="8"/>
      <c r="F92" s="8"/>
      <c r="G92" s="8"/>
      <c r="H92" s="14"/>
      <c r="I92" s="8"/>
      <c r="J92" s="8"/>
      <c r="K92" s="7"/>
      <c r="L92" s="8"/>
      <c r="M92" s="7"/>
      <c r="N92" s="8"/>
      <c r="O92" s="8"/>
      <c r="P92" s="8"/>
      <c r="Q92" s="8"/>
      <c r="R92" s="8"/>
    </row>
    <row r="93" spans="1:18" ht="45.75" customHeight="1">
      <c r="A93" s="39"/>
      <c r="B93" s="7"/>
      <c r="C93" s="7" t="s">
        <v>20</v>
      </c>
      <c r="D93" s="7" t="s">
        <v>21</v>
      </c>
      <c r="E93" s="8"/>
      <c r="F93" s="8"/>
      <c r="G93" s="8"/>
      <c r="H93" s="14"/>
      <c r="I93" s="8"/>
      <c r="J93" s="8"/>
      <c r="K93" s="7"/>
      <c r="L93" s="8"/>
      <c r="M93" s="7"/>
      <c r="N93" s="8"/>
      <c r="O93" s="8"/>
      <c r="P93" s="8"/>
      <c r="Q93" s="8"/>
      <c r="R93" s="8"/>
    </row>
    <row r="94" spans="1:18" ht="48.75" customHeight="1">
      <c r="A94" s="39"/>
      <c r="B94" s="7"/>
      <c r="C94" s="7" t="s">
        <v>20</v>
      </c>
      <c r="D94" s="7" t="s">
        <v>21</v>
      </c>
      <c r="E94" s="8"/>
      <c r="F94" s="8"/>
      <c r="G94" s="8"/>
      <c r="H94" s="14"/>
      <c r="I94" s="8"/>
      <c r="J94" s="8"/>
      <c r="K94" s="7"/>
      <c r="L94" s="8"/>
      <c r="M94" s="7"/>
      <c r="N94" s="8"/>
      <c r="O94" s="8"/>
      <c r="P94" s="8"/>
      <c r="Q94" s="8"/>
      <c r="R94" s="8"/>
    </row>
    <row r="95" spans="1:18" ht="44.25" customHeight="1">
      <c r="A95" s="39"/>
      <c r="B95" s="7"/>
      <c r="C95" s="7" t="s">
        <v>20</v>
      </c>
      <c r="D95" s="7" t="s">
        <v>21</v>
      </c>
      <c r="E95" s="8"/>
      <c r="F95" s="8"/>
      <c r="G95" s="8"/>
      <c r="H95" s="14"/>
      <c r="I95" s="8"/>
      <c r="J95" s="8"/>
      <c r="K95" s="7"/>
      <c r="L95" s="8"/>
      <c r="M95" s="7"/>
      <c r="N95" s="8"/>
      <c r="O95" s="8"/>
      <c r="P95" s="8"/>
      <c r="Q95" s="8"/>
      <c r="R95" s="8"/>
    </row>
    <row r="96" spans="1:18" ht="39" customHeight="1">
      <c r="A96" s="39"/>
      <c r="B96" s="7"/>
      <c r="C96" s="7" t="s">
        <v>20</v>
      </c>
      <c r="D96" s="7" t="s">
        <v>21</v>
      </c>
      <c r="E96" s="8"/>
      <c r="F96" s="8"/>
      <c r="G96" s="8"/>
      <c r="H96" s="14"/>
      <c r="I96" s="8"/>
      <c r="J96" s="8"/>
      <c r="K96" s="7"/>
      <c r="L96" s="8"/>
      <c r="M96" s="7"/>
      <c r="N96" s="8"/>
      <c r="O96" s="8"/>
      <c r="P96" s="8"/>
      <c r="Q96" s="8"/>
      <c r="R96" s="8"/>
    </row>
    <row r="97" spans="1:18" ht="43.5" customHeight="1">
      <c r="A97" s="39"/>
      <c r="B97" s="7"/>
      <c r="C97" s="7" t="s">
        <v>20</v>
      </c>
      <c r="D97" s="7" t="s">
        <v>21</v>
      </c>
      <c r="E97" s="8"/>
      <c r="F97" s="8"/>
      <c r="G97" s="8"/>
      <c r="H97" s="14"/>
      <c r="I97" s="8"/>
      <c r="J97" s="8"/>
      <c r="K97" s="7"/>
      <c r="L97" s="8"/>
      <c r="M97" s="7"/>
      <c r="N97" s="8"/>
      <c r="O97" s="8"/>
      <c r="P97" s="8"/>
      <c r="Q97" s="8"/>
      <c r="R97" s="8"/>
    </row>
    <row r="98" spans="1:18" ht="38.25" customHeight="1">
      <c r="A98" s="39"/>
      <c r="B98" s="7"/>
      <c r="C98" s="7" t="s">
        <v>20</v>
      </c>
      <c r="D98" s="7" t="s">
        <v>21</v>
      </c>
      <c r="E98" s="8"/>
      <c r="F98" s="8"/>
      <c r="G98" s="8"/>
      <c r="H98" s="14"/>
      <c r="I98" s="8"/>
      <c r="J98" s="8"/>
      <c r="K98" s="7"/>
      <c r="L98" s="8"/>
      <c r="M98" s="7"/>
      <c r="N98" s="8"/>
      <c r="O98" s="8"/>
      <c r="P98" s="8"/>
      <c r="Q98" s="8"/>
      <c r="R98" s="8"/>
    </row>
    <row r="99" spans="1:18" ht="42.75" customHeight="1">
      <c r="A99" s="39"/>
      <c r="B99" s="7"/>
      <c r="C99" s="7" t="s">
        <v>20</v>
      </c>
      <c r="D99" s="7" t="s">
        <v>21</v>
      </c>
      <c r="E99" s="8"/>
      <c r="F99" s="8"/>
      <c r="G99" s="8"/>
      <c r="H99" s="14"/>
      <c r="I99" s="8"/>
      <c r="J99" s="8"/>
      <c r="K99" s="7"/>
      <c r="L99" s="8"/>
      <c r="M99" s="7"/>
      <c r="N99" s="8"/>
      <c r="O99" s="8"/>
      <c r="P99" s="8"/>
      <c r="Q99" s="8"/>
      <c r="R99" s="8"/>
    </row>
    <row r="100" spans="1:18" ht="42.75" customHeight="1">
      <c r="A100" s="39"/>
      <c r="B100" s="7"/>
      <c r="C100" s="7" t="s">
        <v>20</v>
      </c>
      <c r="D100" s="7" t="s">
        <v>21</v>
      </c>
      <c r="E100" s="8"/>
      <c r="F100" s="8"/>
      <c r="G100" s="8"/>
      <c r="H100" s="14"/>
      <c r="I100" s="8"/>
      <c r="J100" s="8"/>
      <c r="K100" s="7"/>
      <c r="L100" s="8"/>
      <c r="M100" s="7"/>
      <c r="N100" s="8"/>
      <c r="O100" s="8"/>
      <c r="P100" s="8"/>
      <c r="Q100" s="8"/>
      <c r="R100" s="8"/>
    </row>
    <row r="122" spans="6:6">
      <c r="F122" s="44"/>
    </row>
  </sheetData>
  <mergeCells count="3">
    <mergeCell ref="A1:R1"/>
    <mergeCell ref="A2:R2"/>
    <mergeCell ref="A3:R3"/>
  </mergeCells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 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DIRUNIDADES</dc:creator>
  <cp:lastModifiedBy>HP User</cp:lastModifiedBy>
  <cp:lastPrinted>2016-11-03T17:18:00Z</cp:lastPrinted>
  <dcterms:created xsi:type="dcterms:W3CDTF">2016-02-08T20:03:00Z</dcterms:created>
  <dcterms:modified xsi:type="dcterms:W3CDTF">2021-02-05T16:50:46Z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2058-10.1.0.5654</vt:lpwstr>
  </property>
</Properties>
</file>